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32" documentId="120_S{2AC9BD13-BADA-5192-A53E-5A8FF88502F6}" xr6:coauthVersionLast="47" xr6:coauthVersionMax="47" xr10:uidLastSave="{3F77A387-CA68-4F5A-A785-9FA206683E1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<sst xmlns="http://schemas.openxmlformats.org/spreadsheetml/2006/main" count="180303" uniqueCount="39137">
  <si>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</si>
  <si>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</si>
  <si>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</si>
  <si>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</si>
  <si>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</si>
  <si>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</si>
  <si>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</si>
  <si>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</si>
  <si>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</si>
  <si>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</si>
  <si>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</si>
  <si>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</si>
  <si>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</si>
  <si>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</si>
  <si>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</si>
  <si>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</si>
  <si>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</si>
  <si>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</si>
  <si>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</si>
  <si>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</si>
  <si>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</si>
  <si>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</si>
  <si>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</si>
  <si>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</si>
  <si>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</si>
  <si>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</si>
  <si>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</si>
  <si>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</si>
  <si>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</si>
  <si>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</si>
  <si>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</si>
  <si>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</si>
  <si>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</si>
  <si>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</si>
  <si>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</si>
  <si>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</si>
  <si>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</si>
  <si>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</si>
  <si>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</si>
  <si>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</si>
  <si>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</si>
  <si>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</si>
  <si>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</si>
  <si>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</si>
  <si>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</si>
  <si>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</si>
  <si>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</si>
  <si>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</si>
  <si>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</si>
  <si>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</si>
  <si>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</si>
  <si>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</si>
  <si>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</si>
  <si>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</si>
  <si>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</si>
  <si>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</si>
  <si>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</si>
  <si>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</si>
  <si>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</si>
  <si>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</si>
  <si>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</si>
  <si>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</si>
  <si>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</si>
  <si>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</si>
  <si>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</si>
  <si>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</si>
  <si>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</si>
  <si>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</si>
  <si>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</si>
  <si>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</si>
  <si>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</si>
  <si>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</si>
  <si>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</si>
  <si>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</si>
  <si>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</si>
  <si>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</si>
  <si>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</si>
  <si>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</si>
  <si>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</si>
  <si>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</si>
  <si>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</si>
  <si>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</si>
  <si>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</si>
  <si>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</si>
  <si>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</si>
  <si>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</si>
  <si>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</si>
  <si>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</si>
  <si>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</si>
  <si>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</si>
  <si>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</si>
  <si>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</si>
  <si>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</si>
  <si>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</si>
  <si>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</si>
  <si>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</si>
  <si>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</si>
  <si>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</si>
  <si>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</si>
  <si>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</si>
  <si>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</si>
  <si>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</si>
  <si>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</si>
  <si>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</si>
  <si>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</si>
  <si>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</si>
  <si>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</si>
  <si>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</si>
  <si>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</si>
  <si>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</si>
  <si>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</si>
  <si>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</si>
  <si>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</si>
  <si>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</si>
  <si>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</si>
  <si>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</si>
  <si>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</si>
  <si>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</si>
  <si>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</si>
  <si>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</si>
  <si>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</si>
  <si>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</si>
  <si>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</si>
  <si>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</si>
  <si>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</si>
  <si>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</si>
  <si>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</si>
  <si>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</si>
  <si>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</si>
  <si>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</si>
  <si>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</si>
  <si>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</si>
  <si>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</si>
  <si>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</si>
  <si>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</si>
  <si>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</si>
  <si>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</si>
  <si>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</si>
  <si>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</si>
  <si>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</si>
  <si>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</si>
  <si>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</si>
  <si>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</si>
  <si>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</si>
  <si>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</si>
  <si>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</si>
  <si>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</si>
  <si>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</si>
  <si>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</si>
  <si>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</si>
  <si>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</si>
  <si>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</si>
  <si>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</si>
  <si>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</si>
  <si>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</si>
  <si>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</si>
  <si>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</si>
  <si>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</si>
  <si>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</si>
  <si>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</si>
  <si>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</si>
  <si>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</si>
  <si>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</si>
  <si>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</si>
  <si>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</si>
  <si>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</si>
  <si>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</si>
  <si>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</si>
  <si>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</si>
  <si>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</si>
  <si>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</si>
  <si>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</si>
  <si>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</si>
  <si>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</si>
  <si>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</si>
  <si>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</si>
  <si>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</si>
  <si>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</si>
  <si>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</si>
  <si>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</si>
  <si>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</si>
  <si>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</si>
  <si>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</si>
  <si>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</si>
  <si>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</si>
  <si>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</si>
  <si>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</si>
  <si>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</si>
  <si>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</si>
  <si>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</si>
  <si>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</si>
  <si>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</si>
  <si>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</si>
  <si>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</si>
  <si>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</si>
  <si>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</si>
  <si>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</si>
  <si>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</si>
  <si>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</si>
  <si>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</si>
  <si>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</si>
  <si>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</si>
  <si>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</si>
  <si>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</si>
  <si>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</si>
  <si>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</si>
  <si>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</si>
  <si>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</si>
  <si>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</si>
  <si>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</si>
  <si>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</si>
  <si>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</si>
  <si>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</si>
  <si>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</si>
  <si>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</si>
  <si>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</si>
  <si>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</si>
  <si>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</si>
  <si>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</si>
  <si>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</si>
  <si>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</si>
  <si>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</si>
  <si>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</si>
  <si>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</si>
  <si>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</si>
  <si>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</si>
  <si>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</si>
  <si>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</si>
  <si>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</si>
  <si>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</si>
  <si>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</si>
  <si>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</si>
  <si>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</si>
  <si>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</si>
  <si>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</si>
  <si>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</si>
  <si>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</si>
  <si>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</si>
  <si>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</si>
  <si>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</si>
  <si>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</si>
  <si>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</si>
  <si>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</si>
  <si>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</si>
  <si>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</si>
  <si>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</si>
  <si>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</si>
  <si>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</si>
  <si>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</si>
  <si>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</si>
  <si>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</si>
  <si>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</si>
  <si>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</si>
  <si>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</si>
  <si>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</si>
  <si>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</si>
  <si>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</si>
  <si>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</si>
  <si>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</si>
  <si>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</si>
  <si>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</si>
  <si>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</si>
  <si>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</si>
  <si>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</si>
  <si>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</si>
  <si>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</si>
  <si>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</si>
  <si>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</si>
  <si>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</si>
  <si>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</si>
  <si>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</si>
  <si>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</si>
  <si>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</si>
  <si>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</si>
  <si>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</si>
  <si>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</si>
  <si>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</si>
  <si>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</si>
  <si>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</si>
  <si>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</si>
  <si>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</si>
  <si>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</si>
  <si>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</si>
  <si>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</si>
  <si>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</si>
  <si>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</si>
  <si>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</si>
  <si>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</si>
  <si>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</si>
  <si>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</si>
  <si>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</si>
  <si>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</si>
  <si>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</si>
  <si>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</si>
  <si>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</si>
  <si>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</si>
  <si>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</si>
  <si>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</si>
  <si>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</si>
  <si>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</si>
  <si>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</si>
  <si>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</si>
  <si>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</si>
  <si>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</si>
  <si>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</si>
  <si>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</si>
  <si>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</si>
  <si>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</si>
  <si>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</si>
  <si>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</si>
  <si>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</si>
  <si>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</si>
  <si>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</si>
  <si>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</si>
  <si>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</si>
  <si>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</si>
  <si>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</si>
  <si>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</si>
  <si>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</si>
  <si>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</si>
  <si>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</si>
  <si>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</si>
  <si>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</si>
  <si>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</si>
  <si>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</si>
  <si>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</si>
  <si>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</si>
  <si>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</si>
  <si>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</si>
  <si>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</si>
  <si>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</si>
  <si>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</si>
  <si>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</si>
  <si>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</si>
  <si>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</si>
  <si>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</si>
  <si>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</si>
  <si>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</si>
  <si>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</si>
  <si>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</si>
  <si>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</si>
  <si>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</si>
  <si>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</si>
  <si>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</si>
  <si>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</si>
  <si>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</si>
  <si>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</si>
  <si>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</si>
  <si>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</si>
  <si>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</si>
  <si>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</si>
  <si>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</si>
  <si>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</si>
  <si>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</si>
  <si>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</si>
  <si>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</si>
  <si>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</si>
  <si>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</si>
  <si>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</si>
  <si>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</si>
  <si>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</si>
  <si>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</si>
  <si>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</si>
  <si>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</si>
  <si>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</si>
  <si>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</si>
  <si>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</si>
  <si>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</si>
  <si>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</si>
  <si>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</si>
  <si>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</si>
  <si>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</si>
  <si>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</si>
  <si>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</si>
  <si>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</si>
  <si>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</si>
  <si>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</si>
  <si>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</si>
  <si>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</si>
  <si>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</si>
  <si>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</si>
  <si>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</si>
  <si>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</si>
  <si>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</si>
  <si>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</si>
  <si>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</si>
  <si>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</si>
  <si>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</si>
  <si>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</si>
  <si>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</si>
  <si>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</si>
  <si>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</si>
  <si>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</si>
  <si>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</si>
  <si>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</si>
  <si>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</si>
  <si>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</si>
  <si>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</si>
  <si>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</si>
  <si>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</si>
  <si>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</si>
  <si>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</si>
  <si>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</si>
  <si>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</si>
  <si>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</si>
  <si>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</si>
  <si>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</si>
  <si>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</si>
  <si>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</si>
  <si>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</si>
  <si>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</si>
  <si>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</si>
  <si>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</si>
  <si>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</si>
  <si>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</si>
  <si>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</si>
  <si>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</si>
  <si>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</si>
  <si>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</si>
  <si>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</si>
  <si>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</si>
  <si>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</si>
  <si>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</si>
  <si>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</si>
  <si>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</si>
  <si>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</si>
  <si>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</si>
  <si>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</si>
  <si>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</si>
  <si>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</si>
  <si>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</si>
  <si>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</si>
  <si>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</si>
  <si>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</si>
  <si>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</si>
  <si>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</si>
  <si>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</si>
  <si>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</si>
  <si>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</si>
  <si>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</si>
  <si>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</si>
  <si>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</si>
  <si>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</si>
  <si>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</si>
  <si>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</si>
  <si>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</si>
  <si>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</si>
  <si>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</si>
  <si>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</si>
  <si>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</si>
  <si>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</si>
  <si>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</si>
  <si>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</si>
  <si>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</si>
  <si>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</si>
  <si>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</si>
  <si>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</si>
  <si>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</si>
  <si>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</si>
  <si>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</si>
  <si>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</si>
  <si>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</si>
  <si>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</si>
  <si>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</si>
  <si>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</si>
  <si>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</si>
  <si>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</si>
  <si>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</si>
  <si>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</si>
  <si>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</si>
  <si>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</si>
  <si>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</si>
  <si>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</si>
  <si>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</si>
  <si>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</si>
  <si>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</si>
  <si>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</si>
  <si>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</si>
  <si>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</si>
  <si>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</si>
  <si>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</si>
  <si>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</si>
  <si>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</si>
  <si>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</si>
  <si>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</si>
  <si>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</si>
  <si>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</si>
  <si>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</si>
  <si>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</si>
  <si>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</si>
  <si>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</si>
  <si>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</si>
  <si>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</si>
  <si>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</si>
  <si>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</si>
  <si>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</si>
  <si>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</si>
  <si>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</si>
  <si>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</si>
  <si>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</si>
  <si>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</si>
  <si>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</si>
  <si>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</si>
  <si>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</si>
  <si>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</si>
  <si>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</si>
  <si>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</si>
  <si>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</si>
  <si>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</si>
  <si>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</si>
  <si>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</si>
  <si>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</si>
  <si>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</si>
  <si>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</si>
  <si>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</si>
  <si>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</si>
  <si>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</si>
  <si>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</si>
  <si>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</si>
  <si>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</si>
  <si>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</si>
  <si>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</si>
  <si>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</si>
  <si>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</si>
  <si>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</si>
  <si>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</si>
  <si>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</si>
  <si>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</si>
  <si>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</si>
  <si>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</si>
  <si>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</si>
  <si>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</si>
  <si>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</si>
  <si>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</si>
  <si>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</si>
  <si>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</si>
  <si>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</si>
  <si>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</si>
  <si>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</si>
  <si>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</si>
  <si>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</si>
  <si>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</si>
  <si>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</si>
  <si>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</si>
  <si>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</si>
  <si>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</si>
  <si>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</si>
  <si>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</si>
  <si>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</si>
  <si>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</si>
  <si>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</si>
  <si>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</si>
  <si>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</si>
  <si>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</si>
  <si>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</si>
  <si>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</si>
  <si>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</si>
  <si>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</si>
  <si>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</si>
  <si>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</si>
  <si>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</si>
  <si>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</si>
  <si>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</si>
  <si>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</si>
  <si>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</si>
  <si>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</si>
  <si>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</si>
  <si>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</si>
  <si>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</si>
  <si>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</si>
  <si>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</si>
  <si>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</si>
  <si>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</si>
  <si>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</si>
  <si>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</si>
  <si>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</si>
  <si>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</si>
  <si>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</si>
  <si>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</si>
  <si>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</si>
  <si>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</si>
  <si>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</si>
  <si>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</si>
  <si>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</si>
  <si>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</si>
  <si>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</si>
  <si>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</si>
  <si>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</si>
  <si>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</si>
  <si>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</si>
  <si>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</si>
  <si>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</si>
  <si>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</si>
  <si>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</si>
  <si>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</si>
  <si>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</si>
  <si>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</si>
  <si>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</si>
  <si>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</si>
  <si>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</si>
  <si>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</si>
  <si>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</si>
  <si>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</si>
  <si>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</si>
  <si>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</si>
  <si>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</si>
  <si>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</si>
  <si>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</si>
  <si>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</si>
  <si>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</si>
  <si>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</si>
  <si>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</si>
  <si>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</si>
  <si>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</si>
  <si>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</si>
  <si>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</si>
  <si>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</si>
  <si>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</si>
  <si>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</si>
  <si>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</si>
  <si>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</si>
  <si>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</si>
  <si>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</si>
  <si>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</si>
  <si>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</si>
  <si>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</si>
  <si>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</si>
  <si>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</si>
  <si>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</si>
  <si>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</si>
  <si>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</si>
  <si>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</si>
  <si>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</si>
  <si>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</si>
  <si>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</si>
  <si>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</si>
  <si>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</si>
  <si>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</si>
  <si>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</si>
  <si>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</si>
  <si>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</si>
  <si>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</si>
  <si>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</si>
  <si>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</si>
  <si>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</si>
  <si>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</si>
  <si>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</si>
  <si>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</si>
  <si>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</si>
  <si>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</si>
  <si>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</si>
  <si>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</si>
  <si>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</si>
  <si>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</si>
  <si>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</si>
  <si>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</si>
  <si>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</si>
  <si>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</si>
  <si>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</si>
  <si>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</si>
  <si>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</si>
  <si>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</si>
  <si>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</si>
  <si>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</si>
  <si>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</si>
  <si>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</si>
  <si>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</si>
  <si>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</si>
  <si>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</si>
  <si>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</si>
  <si>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</si>
  <si>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</si>
  <si>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</si>
  <si>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</si>
  <si>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</si>
  <si>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</si>
  <si>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</si>
  <si>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</si>
  <si>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</si>
  <si>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</si>
  <si>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</si>
  <si>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</si>
  <si>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</si>
  <si>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</si>
  <si>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</si>
  <si>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</si>
  <si>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</si>
  <si>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</si>
  <si>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</si>
  <si>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</si>
  <si>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</si>
  <si>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</si>
  <si>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</si>
  <si>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</si>
  <si>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</si>
  <si>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</si>
  <si>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</si>
  <si>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</si>
  <si>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</si>
  <si>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</si>
  <si>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</si>
  <si>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</si>
  <si>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</si>
  <si>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</si>
  <si>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</si>
  <si>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</si>
  <si>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</si>
  <si>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</si>
  <si>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</si>
  <si>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</si>
  <si>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</si>
  <si>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</si>
  <si>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</si>
  <si>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</si>
  <si>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</si>
  <si>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</si>
  <si>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</si>
  <si>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</si>
  <si>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</si>
  <si>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</si>
  <si>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</si>
  <si>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</si>
  <si>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</si>
  <si>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</si>
  <si>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</si>
  <si>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</si>
  <si>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</si>
  <si>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</si>
  <si>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</si>
  <si>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</si>
  <si>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</si>
  <si>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</si>
  <si>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</si>
  <si>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</si>
  <si>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</si>
  <si>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</si>
  <si>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</si>
  <si>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</si>
  <si>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</si>
  <si>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</si>
  <si>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</si>
  <si>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</si>
  <si>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</si>
  <si>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</si>
  <si>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</si>
  <si>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</si>
  <si>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</si>
  <si>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</si>
  <si>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</si>
  <si>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</si>
  <si>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</si>
  <si>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</si>
  <si>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</si>
  <si>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</si>
  <si>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</si>
  <si>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</si>
  <si>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</si>
  <si>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</si>
  <si>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</si>
  <si>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</si>
  <si>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</si>
  <si>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</si>
  <si>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</si>
  <si>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</si>
  <si>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</si>
  <si>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</si>
  <si>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</si>
  <si>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</si>
  <si>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</si>
  <si>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</si>
  <si>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</si>
  <si>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</si>
  <si>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</si>
  <si>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</si>
  <si>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</si>
  <si>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</si>
  <si>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</si>
  <si>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</si>
  <si>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</si>
  <si>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</si>
  <si>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</si>
  <si>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</si>
  <si>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</si>
  <si>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</si>
  <si>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</si>
  <si>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</si>
  <si>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</si>
  <si>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</si>
  <si>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</si>
  <si>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</si>
  <si>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</si>
  <si>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</si>
  <si>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</si>
  <si>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</si>
  <si>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</si>
  <si>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</si>
  <si>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</si>
  <si>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</si>
  <si>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</si>
  <si>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</si>
  <si>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</si>
  <si>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</si>
  <si>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</si>
  <si>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</si>
  <si>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</si>
  <si>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</si>
  <si>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</si>
  <si>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</si>
  <si>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</si>
  <si>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</si>
  <si>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</si>
  <si>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</si>
  <si>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</si>
  <si>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</si>
  <si>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</si>
  <si>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</si>
  <si>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</si>
  <si>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</si>
  <si>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</si>
  <si>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</si>
  <si>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</si>
  <si>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</si>
  <si>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</si>
  <si>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</si>
  <si>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</si>
  <si>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</si>
  <si>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</si>
  <si>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</si>
  <si>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</si>
  <si>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</si>
  <si>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</si>
  <si>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</si>
  <si>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</si>
  <si>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</si>
  <si>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</si>
  <si>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</si>
  <si>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</si>
  <si>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</si>
  <si>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</si>
  <si>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</si>
  <si>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</si>
  <si>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</si>
  <si>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</si>
  <si>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</si>
  <si>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</si>
  <si>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</si>
  <si>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</si>
  <si>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</si>
  <si>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</si>
  <si>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</si>
  <si>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</si>
  <si>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</si>
  <si>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</si>
  <si>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</si>
  <si>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</si>
  <si>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</si>
  <si>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</si>
  <si>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</si>
  <si>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</si>
  <si>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</si>
  <si>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</si>
  <si>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</si>
  <si>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</si>
  <si>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</si>
  <si>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</si>
  <si>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</si>
  <si>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</si>
  <si>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</si>
  <si>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</si>
  <si>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</si>
  <si>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</si>
  <si>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</si>
  <si>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</si>
  <si>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</si>
  <si>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</si>
  <si>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</si>
  <si>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</si>
  <si>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</si>
  <si>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</si>
  <si>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</si>
  <si>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</si>
  <si>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</si>
  <si>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</si>
  <si>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</si>
  <si>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</si>
  <si>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</si>
  <si>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</si>
  <si>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</si>
  <si>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</si>
  <si>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</si>
  <si>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</si>
  <si>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</si>
  <si>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</si>
  <si>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</si>
  <si>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</si>
  <si>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</si>
  <si>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</si>
  <si>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</si>
  <si>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</si>
  <si>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</si>
  <si>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</si>
  <si>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</si>
  <si>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</si>
  <si>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</si>
  <si>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</si>
  <si>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</si>
  <si>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</si>
  <si>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</si>
  <si>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</si>
  <si>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</si>
  <si>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</si>
  <si>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</si>
  <si>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</si>
  <si>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</si>
  <si>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</si>
  <si>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</si>
  <si>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</si>
  <si>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</si>
  <si>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</si>
  <si>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</si>
  <si>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</si>
  <si>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</si>
  <si>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</si>
  <si>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</si>
  <si>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</si>
  <si>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</si>
  <si>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</si>
  <si>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</si>
  <si>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</si>
  <si>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</si>
  <si>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</si>
  <si>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</si>
  <si>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</si>
  <si>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</si>
  <si>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</si>
  <si>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</si>
  <si>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</si>
  <si>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</si>
  <si>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</si>
  <si>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</si>
  <si>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</si>
  <si>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</si>
  <si>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</si>
  <si>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</si>
  <si>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</si>
  <si>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</si>
  <si>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</si>
  <si>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</si>
  <si>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</si>
  <si>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</si>
  <si>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</si>
  <si>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</si>
  <si>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</si>
  <si>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</si>
  <si>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</si>
  <si>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</si>
  <si>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</si>
  <si>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</si>
  <si>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</si>
  <si>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</si>
  <si>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</si>
  <si>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</si>
  <si>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</si>
  <si>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</si>
  <si>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</si>
  <si>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</si>
  <si>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</si>
  <si>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</si>
  <si>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</si>
  <si>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</si>
  <si>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</si>
  <si>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</si>
  <si>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</si>
  <si>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</si>
  <si>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</si>
  <si>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</si>
  <si>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</si>
  <si>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</si>
  <si>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</si>
  <si>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</si>
  <si>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</si>
  <si>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</si>
  <si>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</si>
  <si>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</si>
  <si>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</si>
  <si>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</si>
  <si>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</si>
  <si>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</si>
  <si>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</si>
  <si>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</si>
  <si>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</si>
  <si>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</si>
  <si>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</si>
  <si>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</si>
  <si>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</si>
  <si>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</si>
  <si>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</si>
  <si>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</si>
  <si>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</si>
  <si>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</si>
  <si>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</si>
  <si>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</si>
  <si>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</si>
  <si>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</si>
  <si>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</si>
  <si>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</si>
  <si>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</si>
  <si>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</si>
  <si>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</si>
  <si>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</si>
  <si>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</si>
  <si>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</si>
  <si>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</si>
  <si>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</si>
  <si>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</si>
  <si>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</si>
  <si>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</si>
  <si>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</si>
  <si>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</si>
  <si>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</si>
  <si>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</si>
  <si>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</si>
  <si>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</si>
  <si>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</si>
  <si>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</si>
  <si>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</si>
  <si>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</si>
  <si>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</si>
  <si>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</si>
  <si>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</si>
  <si>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</si>
  <si>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</si>
  <si>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</si>
  <si>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</si>
  <si>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</si>
  <si>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</si>
  <si>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</si>
  <si>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</si>
  <si>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</si>
  <si>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</si>
  <si>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</si>
  <si>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</si>
  <si>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</si>
  <si>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</si>
  <si>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</si>
  <si>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</si>
  <si>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</si>
  <si>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</si>
  <si>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</si>
  <si>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</si>
  <si>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</si>
  <si>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</si>
  <si>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</si>
  <si>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</si>
  <si>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</si>
  <si>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</si>
  <si>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</si>
  <si>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</si>
  <si>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</si>
  <si>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</si>
  <si>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</si>
  <si>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</si>
  <si>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</si>
  <si>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</si>
  <si>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</si>
  <si>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</si>
  <si>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</si>
  <si>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</si>
  <si>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</si>
  <si>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</si>
  <si>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</si>
  <si>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</si>
  <si>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</si>
  <si>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</si>
  <si>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</si>
  <si>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</si>
  <si>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</si>
  <si>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</si>
  <si>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</si>
  <si>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</si>
  <si>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</si>
  <si>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</si>
  <si>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</si>
  <si>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</si>
  <si>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</si>
  <si>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</si>
  <si>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</si>
  <si>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</si>
  <si>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</si>
  <si>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</si>
  <si>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</si>
  <si>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</si>
  <si>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</si>
  <si>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</si>
  <si>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</si>
  <si>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</si>
  <si>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</si>
  <si>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</si>
  <si>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</si>
  <si>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</si>
  <si>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</si>
  <si>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</si>
  <si>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</si>
  <si>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</si>
  <si>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</si>
  <si>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</si>
  <si>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</si>
  <si>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</si>
  <si>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</si>
  <si>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</si>
  <si>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</si>
  <si>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</si>
  <si>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</si>
  <si>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</si>
  <si>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</si>
  <si>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</si>
  <si>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</si>
  <si>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</si>
  <si>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</si>
  <si>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</si>
  <si>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</si>
  <si>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</si>
  <si>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</si>
  <si>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</si>
  <si>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</si>
  <si>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</si>
  <si>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</si>
  <si>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</si>
  <si>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</si>
  <si>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</si>
  <si>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</si>
  <si>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</si>
  <si>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</si>
  <si>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</si>
  <si>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</si>
  <si>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</si>
  <si>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</si>
  <si>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</si>
  <si>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</si>
  <si>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</si>
  <si>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</si>
  <si>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</si>
  <si>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</si>
  <si>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</si>
  <si>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</si>
  <si>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</si>
  <si>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</si>
  <si>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</si>
  <si>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</si>
  <si>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</si>
  <si>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</si>
  <si>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</si>
  <si>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</si>
  <si>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</si>
  <si>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</si>
  <si>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</si>
  <si>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</si>
  <si>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</si>
  <si>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</si>
  <si>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</si>
  <si>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</si>
  <si>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</si>
  <si>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</si>
  <si>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</si>
  <si>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</si>
  <si>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</si>
  <si>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</si>
  <si>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</si>
  <si>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</si>
  <si>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</si>
  <si>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</si>
  <si>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</si>
  <si>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</si>
  <si>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</si>
  <si>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</si>
  <si>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</si>
  <si>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</si>
  <si>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</si>
  <si>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</si>
  <si>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</si>
  <si>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</si>
  <si>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</si>
  <si>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</si>
  <si>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</si>
  <si>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</si>
  <si>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</si>
  <si>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</si>
  <si>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</si>
  <si>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</si>
  <si>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</si>
  <si>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</si>
  <si>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</si>
  <si>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</si>
  <si>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</si>
  <si>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</si>
  <si>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</si>
  <si>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</si>
  <si>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</si>
  <si>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</si>
  <si>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</si>
  <si>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</si>
  <si>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</si>
  <si>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</si>
  <si>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</si>
  <si>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</si>
  <si>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</si>
  <si>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</si>
  <si>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</si>
  <si>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</si>
  <si>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</si>
  <si>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</si>
  <si>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</si>
  <si>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</si>
  <si>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</si>
  <si>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</si>
  <si>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</si>
  <si>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</si>
  <si>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</si>
  <si>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</si>
  <si>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</si>
  <si>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</si>
  <si>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</si>
  <si>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</si>
  <si>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</si>
  <si>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</si>
  <si>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</si>
  <si>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</si>
  <si>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</si>
  <si>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</si>
  <si>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</si>
  <si>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</si>
  <si>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</si>
  <si>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</si>
  <si>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</si>
  <si>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</si>
  <si>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</si>
  <si>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</si>
  <si>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</si>
  <si>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</si>
  <si>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</si>
  <si>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</si>
  <si>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</si>
  <si>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</si>
  <si>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</si>
  <si>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</si>
  <si>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</si>
  <si>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</si>
  <si>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</si>
  <si>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</si>
  <si>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</si>
  <si>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</si>
  <si>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</si>
  <si>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</si>
  <si>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</si>
  <si>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</si>
  <si>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</si>
  <si>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</si>
  <si>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</si>
  <si>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</si>
  <si>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</si>
  <si>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</si>
  <si>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</si>
  <si>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</si>
  <si>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</si>
  <si>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</si>
  <si>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</si>
  <si>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</si>
  <si>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</si>
  <si>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</si>
  <si>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</si>
  <si>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</si>
  <si>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</si>
  <si>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</si>
  <si>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</si>
  <si>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</si>
  <si>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</si>
  <si>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</si>
  <si>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</si>
  <si>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</si>
  <si>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</si>
  <si>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</si>
  <si>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</si>
  <si>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</si>
  <si>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</si>
  <si>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</si>
  <si>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</si>
  <si>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</si>
  <si>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</si>
  <si>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</si>
  <si>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</si>
  <si>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</si>
  <si>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</si>
  <si>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</si>
  <si>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</si>
  <si>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</si>
  <si>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</si>
  <si>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</si>
  <si>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</si>
  <si>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</si>
  <si>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</si>
  <si>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</si>
  <si>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</si>
  <si>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</si>
  <si>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</si>
  <si>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</si>
  <si>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</si>
  <si>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</si>
  <si>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</si>
  <si>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</si>
  <si>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</si>
  <si>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</si>
  <si>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</si>
  <si>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</si>
  <si>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</si>
  <si>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</si>
  <si>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</si>
  <si>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</si>
  <si>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</si>
  <si>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</si>
  <si>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</si>
  <si>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</si>
  <si>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</si>
  <si>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</si>
  <si>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</si>
  <si>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</si>
  <si>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</si>
  <si>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</si>
  <si>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</si>
  <si>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</si>
  <si>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</si>
  <si>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</si>
  <si>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</si>
  <si>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</si>
  <si>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</si>
  <si>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</si>
  <si>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</si>
  <si>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</si>
  <si>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</si>
  <si>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</si>
  <si>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</si>
  <si>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</si>
  <si>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</si>
  <si>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</si>
  <si>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</si>
  <si>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</si>
  <si>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</si>
  <si>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</si>
  <si>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</si>
  <si>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</si>
  <si>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</si>
  <si>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</si>
  <si>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</si>
  <si>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</si>
  <si>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</si>
  <si>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</si>
  <si>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</si>
  <si>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</si>
  <si>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</si>
  <si>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</si>
  <si>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</si>
  <si>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</si>
  <si>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</si>
  <si>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</si>
  <si>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</si>
  <si>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</si>
  <si>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</si>
  <si>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</si>
  <si>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</si>
  <si>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</si>
  <si>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</si>
  <si>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</si>
  <si>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</si>
  <si>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</si>
  <si>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</si>
  <si>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</si>
  <si>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</si>
  <si>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</si>
  <si>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</si>
  <si>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</si>
  <si>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</si>
  <si>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</si>
  <si>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</si>
  <si>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</si>
  <si>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</si>
  <si>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</si>
  <si>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</si>
  <si>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</si>
  <si>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</si>
  <si>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</si>
  <si>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</si>
  <si>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</si>
  <si>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</si>
  <si>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</si>
  <si>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</si>
  <si>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</si>
  <si>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</si>
  <si>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</si>
  <si>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</si>
  <si>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</si>
  <si>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</si>
  <si>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</si>
  <si>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</si>
  <si>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</si>
  <si>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</si>
  <si>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</si>
  <si>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</si>
  <si>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</si>
  <si>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</si>
  <si>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</si>
  <si>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</si>
  <si>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</si>
  <si>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</si>
  <si>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</si>
  <si>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</si>
  <si>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</si>
  <si>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</si>
  <si>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</si>
  <si>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</si>
  <si>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</si>
  <si>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</si>
  <si>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</si>
  <si>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</si>
  <si>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</si>
  <si>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</si>
  <si>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</si>
  <si>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</si>
  <si>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</si>
  <si>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</si>
  <si>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</si>
  <si>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</si>
  <si>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</si>
  <si>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</si>
  <si>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</si>
  <si>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</si>
  <si>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</si>
  <si>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</si>
  <si>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</si>
  <si>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</si>
  <si>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</si>
  <si>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</si>
  <si>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</si>
  <si>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</si>
  <si>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</si>
  <si>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</si>
  <si>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</si>
  <si>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</si>
  <si>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</si>
  <si>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</si>
  <si>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</si>
  <si>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</si>
  <si>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</si>
  <si>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</si>
  <si>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</si>
  <si>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</si>
  <si>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</si>
  <si>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</si>
  <si>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</si>
  <si>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</si>
  <si>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</si>
  <si>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</si>
  <si>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</si>
  <si>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</si>
  <si>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</si>
  <si>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</si>
  <si>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</si>
  <si>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</si>
  <si>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</si>
  <si>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</si>
  <si>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</si>
  <si>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</si>
  <si>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</si>
  <si>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</si>
  <si>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</si>
  <si>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</si>
  <si>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</si>
  <si>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</si>
  <si>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</si>
  <si>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</si>
  <si>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</si>
  <si>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</si>
  <si>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</si>
  <si>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</si>
  <si>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</si>
  <si>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</si>
  <si>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</si>
  <si>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</si>
  <si>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</si>
  <si>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</si>
  <si>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</si>
  <si>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</si>
  <si>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</si>
  <si>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</si>
  <si>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</si>
  <si>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</si>
  <si>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</si>
  <si>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</si>
  <si>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</si>
  <si>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</si>
  <si>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</si>
  <si>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</si>
  <si>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</si>
  <si>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</si>
  <si>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</si>
  <si>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</si>
  <si>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</si>
  <si>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</si>
  <si>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</si>
  <si>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</si>
  <si>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</si>
  <si>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</si>
  <si>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</si>
  <si>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</si>
  <si>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</si>
  <si>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</si>
  <si>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</si>
  <si>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</si>
  <si>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</si>
  <si>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</si>
  <si>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</si>
  <si>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</si>
  <si>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</si>
  <si>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</si>
  <si>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</si>
  <si>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</si>
  <si>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</si>
  <si>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</si>
  <si>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</si>
  <si>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</si>
  <si>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</si>
  <si>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</si>
  <si>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</si>
  <si>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</si>
  <si>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</si>
  <si>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</si>
  <si>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</si>
  <si>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</si>
  <si>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</si>
  <si>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</si>
  <si>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</si>
  <si>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</si>
  <si>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</si>
  <si>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</si>
  <si>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</si>
  <si>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</si>
  <si>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</si>
  <si>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</si>
  <si>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</si>
  <si>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</si>
  <si>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</si>
  <si>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</si>
  <si>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</si>
  <si>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</si>
  <si>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</si>
  <si>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</si>
  <si>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</si>
  <si>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</si>
  <si>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</si>
  <si>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</si>
  <si>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</si>
  <si>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</si>
  <si>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</si>
  <si>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</si>
  <si>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</si>
  <si>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</si>
  <si>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</si>
  <si>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</si>
  <si>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</si>
  <si>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</si>
  <si>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</si>
  <si>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</si>
  <si>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</si>
  <si>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</si>
  <si>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</si>
  <si>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</si>
  <si>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</si>
  <si>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</si>
  <si>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</si>
  <si>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</si>
  <si>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</si>
  <si>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</si>
  <si>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</si>
  <si>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</si>
  <si>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</si>
  <si>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</si>
  <si>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</si>
  <si>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</si>
  <si>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</si>
  <si>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</si>
  <si>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</si>
  <si>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</si>
  <si>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</si>
  <si>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</si>
  <si>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</si>
  <si>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</si>
  <si>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</si>
  <si>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</si>
  <si>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</si>
  <si>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</si>
  <si>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</si>
  <si>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</si>
  <si>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</si>
  <si>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</si>
  <si>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</si>
  <si>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</si>
  <si>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</si>
  <si>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</si>
  <si>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</si>
  <si>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</si>
  <si>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</si>
  <si>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</si>
  <si>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</si>
  <si>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</si>
  <si>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</si>
  <si>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</si>
  <si>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</si>
  <si>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</si>
  <si>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</si>
  <si>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</si>
  <si>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</si>
  <si>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</si>
  <si>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</si>
  <si>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</si>
  <si>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</si>
  <si>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</si>
  <si>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</si>
  <si>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</si>
  <si>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</si>
  <si>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</si>
  <si>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</si>
  <si>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</si>
  <si>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</si>
  <si>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</si>
  <si>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</si>
  <si>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</si>
  <si>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</si>
  <si>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</si>
  <si>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</si>
  <si>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</si>
  <si>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</si>
  <si>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</si>
  <si>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</si>
  <si>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</si>
  <si>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</si>
  <si>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</si>
  <si>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</si>
  <si>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</si>
  <si>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</si>
  <si>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</si>
  <si>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</si>
  <si>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</si>
  <si>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</si>
  <si>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</si>
  <si>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</si>
  <si>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</si>
  <si>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</si>
  <si>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</si>
  <si>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</si>
  <si>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</si>
  <si>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</si>
  <si>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</si>
  <si>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</si>
  <si>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</si>
  <si>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</si>
  <si>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</si>
  <si>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</si>
  <si>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</si>
  <si>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</si>
  <si>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</si>
  <si>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</si>
  <si>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</si>
  <si>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</si>
  <si>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</si>
  <si>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</si>
  <si>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</si>
  <si>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</si>
  <si>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</si>
  <si>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</si>
  <si>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</si>
  <si>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</si>
  <si>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</si>
  <si>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</si>
  <si>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</si>
  <si>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</si>
  <si>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</si>
  <si>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</si>
  <si>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</si>
  <si>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</si>
  <si>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</si>
  <si>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</si>
  <si>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</si>
  <si>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</si>
  <si>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</si>
  <si>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</si>
  <si>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</si>
  <si>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</si>
  <si>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</si>
  <si>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</si>
  <si>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</si>
  <si>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</si>
  <si>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</si>
  <si>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</si>
  <si>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</si>
  <si>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</si>
  <si>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</si>
  <si>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</si>
  <si>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</si>
  <si>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</si>
  <si>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</si>
  <si>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</si>
  <si>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</si>
  <si>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</si>
  <si>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</si>
  <si>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</si>
  <si>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</si>
  <si>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</si>
  <si>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</si>
  <si>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</si>
  <si>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</si>
  <si>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</si>
  <si>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</si>
  <si>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</si>
  <si>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</si>
  <si>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</si>
  <si>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</si>
  <si>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</si>
  <si>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</si>
  <si>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</si>
  <si>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</si>
  <si>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</si>
  <si>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</si>
  <si>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</si>
  <si>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</si>
  <si>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</si>
  <si>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</si>
  <si>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</si>
  <si>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</si>
  <si>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</si>
  <si>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</si>
  <si>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</si>
  <si>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</si>
  <si>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</si>
  <si>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</si>
  <si>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</si>
  <si>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</si>
  <si>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</si>
  <si>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</si>
  <si>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</si>
  <si>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</si>
  <si>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</si>
  <si>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</si>
  <si>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</si>
  <si>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</si>
  <si>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</si>
  <si>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</si>
  <si>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</si>
  <si>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</si>
  <si>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</si>
  <si>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</si>
  <si>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</si>
  <si>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</si>
  <si>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</si>
  <si>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</si>
  <si>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</si>
  <si>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</si>
  <si>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</si>
  <si>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</si>
  <si>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</si>
  <si>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</si>
  <si>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</si>
  <si>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</si>
  <si>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</si>
  <si>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</si>
  <si>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</si>
  <si>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</si>
  <si>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</si>
  <si>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</si>
  <si>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</si>
  <si>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</si>
  <si>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</si>
  <si>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</si>
  <si>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</si>
  <si>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</si>
  <si>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</si>
  <si>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</si>
  <si>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</si>
  <si>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</si>
  <si>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</si>
  <si>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</si>
  <si>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</si>
  <si>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</si>
  <si>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</si>
  <si>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</si>
  <si>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</si>
  <si>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</si>
  <si>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</si>
  <si>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</si>
  <si>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</si>
  <si>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</si>
  <si>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</si>
  <si>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</si>
  <si>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</si>
  <si>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</si>
  <si>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</si>
  <si>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</si>
  <si>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</si>
  <si>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</si>
  <si>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</si>
  <si>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</si>
  <si>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</si>
  <si>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</si>
  <si>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</si>
  <si>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</si>
  <si>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</si>
  <si>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</si>
  <si>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</si>
  <si>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</si>
  <si>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</si>
  <si>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</si>
  <si>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</si>
  <si>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</si>
  <si>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</si>
  <si>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</si>
  <si>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</si>
  <si>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</si>
  <si>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</si>
  <si>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</si>
  <si>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</si>
  <si>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</si>
  <si>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</si>
  <si>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</si>
  <si>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</si>
  <si>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</si>
  <si>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</si>
  <si>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</si>
  <si>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</si>
  <si>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</si>
  <si>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</si>
  <si>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</si>
  <si>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</si>
  <si>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</si>
  <si>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</si>
  <si>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</si>
  <si>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</si>
  <si>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</si>
  <si>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</si>
  <si>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</si>
  <si>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</si>
  <si>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</si>
  <si>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</si>
  <si>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</si>
  <si>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</si>
  <si>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</si>
  <si>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</si>
  <si>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</si>
  <si>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</si>
  <si>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</si>
  <si>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</si>
  <si>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</si>
  <si>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</si>
  <si>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</si>
  <si>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</si>
  <si>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</si>
  <si>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</si>
  <si>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</si>
  <si>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</si>
  <si>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</si>
  <si>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</si>
  <si>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</si>
  <si>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</si>
  <si>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</si>
  <si>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</si>
  <si>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</si>
  <si>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</si>
  <si>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</si>
  <si>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</si>
  <si>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</si>
  <si>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</si>
  <si>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</si>
  <si>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</si>
  <si>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</si>
  <si>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</si>
  <si>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</si>
  <si>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</si>
  <si>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</si>
  <si>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</si>
  <si>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</si>
  <si>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</si>
  <si>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</si>
  <si>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</si>
  <si>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</si>
  <si>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</si>
  <si>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</si>
  <si>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</si>
  <si>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</si>
  <si>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</si>
  <si>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</si>
  <si>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</si>
  <si>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</si>
  <si>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</si>
  <si>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</si>
  <si>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</si>
  <si>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</si>
  <si>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</si>
  <si>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</si>
  <si>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</si>
  <si>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</si>
  <si>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</si>
  <si>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</si>
  <si>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</si>
  <si>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</si>
  <si>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</si>
  <si>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</si>
  <si>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</si>
  <si>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</si>
  <si>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</si>
  <si>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</si>
  <si>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</si>
  <si>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</si>
  <si>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</si>
  <si>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</si>
  <si>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</si>
  <si>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</si>
  <si>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</si>
  <si>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</si>
  <si>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</si>
  <si>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</si>
  <si>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</si>
  <si>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</si>
  <si>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</si>
  <si>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</si>
  <si>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</si>
  <si>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</si>
  <si>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</si>
  <si>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</si>
  <si>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</si>
  <si>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</si>
  <si>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</si>
  <si>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</si>
  <si>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</si>
  <si>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</si>
  <si>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</si>
  <si>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</si>
  <si>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</si>
  <si>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</si>
  <si>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</si>
  <si>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</si>
  <si>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</si>
  <si>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</si>
  <si>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</si>
  <si>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</si>
  <si>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</si>
  <si>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</si>
  <si>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</si>
  <si>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</si>
  <si>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</si>
  <si>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</si>
  <si>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</si>
  <si>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</si>
  <si>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</si>
  <si>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</si>
  <si>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</si>
  <si>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</si>
  <si>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</si>
  <si>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</si>
  <si>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</si>
  <si>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</si>
  <si>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</si>
  <si>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</si>
  <si>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</si>
  <si>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</si>
  <si>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</si>
  <si>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</si>
  <si>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</si>
  <si>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</si>
  <si>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</si>
  <si>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</si>
  <si>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</si>
  <si>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</si>
  <si>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</si>
  <si>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</si>
  <si>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</si>
  <si>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</si>
  <si>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</si>
  <si>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</si>
  <si>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</si>
  <si>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</si>
  <si>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</si>
  <si>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</si>
  <si>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</si>
  <si>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</si>
  <si>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</si>
  <si>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</si>
  <si>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</si>
  <si>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</si>
  <si>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</si>
  <si>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</si>
  <si>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</si>
  <si>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</si>
  <si>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</si>
  <si>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</si>
  <si>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</si>
  <si>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</si>
  <si>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</si>
  <si>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</si>
  <si>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</si>
  <si>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</si>
  <si>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</si>
  <si>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</si>
  <si>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</si>
  <si>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</si>
  <si>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</si>
  <si>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</si>
  <si>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</si>
  <si>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</si>
  <si>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</si>
  <si>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</si>
  <si>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</si>
  <si>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</si>
  <si>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</si>
  <si>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</si>
  <si>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</si>
  <si>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</si>
  <si>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</si>
  <si>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</si>
  <si>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</si>
  <si>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</si>
  <si>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</si>
  <si>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</si>
  <si>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</si>
  <si>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</si>
  <si>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</si>
  <si>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</si>
  <si>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</si>
  <si>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</si>
  <si>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</si>
  <si>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</si>
  <si>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</si>
  <si>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</si>
  <si>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</si>
  <si>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</si>
  <si>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</si>
  <si>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</si>
  <si>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</si>
  <si>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</si>
  <si>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</si>
  <si>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</si>
  <si>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</si>
  <si>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</si>
  <si>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</si>
  <si>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</si>
  <si>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</si>
  <si>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</si>
  <si>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</si>
  <si>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</si>
  <si>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</si>
  <si>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</si>
  <si>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</si>
  <si>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</si>
  <si>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</si>
  <si>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</si>
  <si>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</si>
  <si>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</si>
  <si>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</si>
  <si>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</si>
  <si>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</si>
  <si>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</si>
  <si>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</si>
  <si>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</si>
  <si>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</si>
  <si>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</si>
  <si>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</si>
  <si>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</si>
  <si>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</si>
  <si>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</si>
  <si>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</si>
  <si>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</si>
  <si>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</si>
  <si>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</si>
  <si>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</si>
  <si>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</si>
  <si>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</si>
  <si>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</si>
  <si>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</si>
  <si>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</si>
  <si>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</si>
  <si>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</si>
  <si>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</si>
  <si>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</si>
  <si>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</si>
  <si>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</si>
  <si>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</si>
  <si>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</si>
  <si>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</si>
  <si>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</si>
  <si>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</si>
  <si>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</si>
  <si>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</si>
  <si>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</si>
  <si>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</si>
  <si>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</si>
  <si>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</si>
  <si>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</si>
  <si>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</si>
  <si>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</si>
  <si>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</si>
  <si>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</si>
  <si>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</si>
  <si>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</si>
  <si>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</si>
  <si>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</si>
  <si>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</si>
  <si>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</si>
  <si>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</si>
  <si>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</si>
  <si>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</si>
  <si>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</si>
  <si>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</si>
  <si>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</si>
  <si>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</si>
  <si>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</si>
  <si>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</si>
  <si>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</si>
  <si>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</si>
  <si>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</si>
  <si>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</si>
  <si>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</si>
  <si>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</si>
  <si>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</si>
  <si>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</si>
  <si>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</si>
  <si>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</si>
  <si>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</si>
  <si>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</si>
  <si>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</si>
  <si>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</si>
  <si>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</si>
  <si>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</si>
  <si>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</si>
  <si>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</si>
  <si>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</si>
  <si>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</si>
  <si>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</si>
  <si>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</si>
  <si>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</si>
  <si>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</si>
  <si>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</si>
  <si>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</si>
  <si>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</si>
  <si>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</si>
  <si>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</si>
  <si>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</si>
  <si>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</si>
  <si>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</si>
  <si>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</si>
  <si>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</si>
  <si>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</si>
  <si>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</si>
  <si>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</si>
  <si>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</si>
  <si>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</si>
  <si>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</si>
  <si>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</si>
  <si>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</si>
  <si>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</si>
  <si>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</si>
  <si>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</si>
  <si>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</si>
  <si>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</si>
  <si>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</si>
  <si>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</si>
  <si>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</si>
  <si>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</si>
  <si>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</si>
  <si>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</si>
  <si>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</si>
  <si>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</si>
  <si>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</si>
  <si>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</si>
  <si>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</si>
  <si>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</si>
  <si>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</si>
  <si>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</si>
  <si>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</si>
  <si>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</si>
  <si>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</si>
  <si>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</si>
  <si>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</si>
  <si>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</si>
  <si>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</si>
  <si>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</si>
  <si>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</si>
  <si>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</si>
  <si>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</si>
  <si>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</si>
  <si>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</si>
  <si>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</si>
  <si>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</si>
  <si>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</si>
  <si>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</si>
  <si>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</si>
  <si>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</si>
  <si>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</si>
  <si>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</si>
  <si>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</si>
  <si>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</si>
  <si>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</si>
  <si>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</si>
  <si>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</si>
  <si>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</si>
  <si>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</si>
  <si>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</si>
  <si>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</si>
  <si>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</si>
  <si>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</si>
  <si>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</si>
  <si>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</si>
  <si>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</si>
  <si>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</si>
  <si>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</si>
  <si>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</si>
  <si>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</si>
  <si>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</si>
  <si>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</si>
  <si>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</si>
  <si>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</si>
  <si>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</si>
  <si>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</si>
  <si>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</si>
  <si>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</si>
  <si>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</si>
  <si>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</si>
  <si>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</si>
  <si>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</si>
  <si>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</si>
  <si>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</si>
  <si>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</si>
  <si>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</si>
  <si>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</si>
  <si>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</si>
  <si>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</si>
  <si>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</si>
  <si>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</si>
  <si>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</si>
  <si>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</si>
  <si>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</si>
  <si>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</si>
  <si>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</si>
  <si>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</si>
  <si>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</si>
  <si>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</si>
  <si>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</si>
  <si>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</si>
  <si>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</si>
  <si>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</si>
  <si>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</si>
  <si>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</si>
  <si>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</si>
  <si>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</si>
  <si>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</si>
  <si>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</si>
  <si>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</si>
  <si>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</si>
  <si>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</si>
  <si>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</si>
  <si>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</si>
  <si>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</si>
  <si>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</si>
  <si>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</si>
  <si>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</si>
  <si>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</si>
  <si>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</si>
  <si>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</si>
  <si>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</si>
  <si>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</si>
  <si>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</si>
  <si>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</si>
  <si>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</si>
  <si>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</si>
  <si>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</si>
  <si>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</si>
  <si>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</si>
  <si>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</si>
  <si>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</si>
  <si>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</si>
  <si>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</si>
  <si>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</si>
  <si>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</si>
  <si>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</si>
  <si>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</si>
  <si>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</si>
  <si>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</si>
  <si>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</si>
  <si>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</si>
  <si>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</si>
  <si>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</si>
  <si>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</si>
  <si>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</si>
  <si>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</si>
  <si>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</si>
  <si>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</si>
  <si>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</si>
  <si>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</si>
  <si>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</si>
  <si>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</si>
  <si>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</si>
  <si>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</si>
  <si>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</si>
  <si>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</si>
  <si>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</si>
  <si>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</si>
  <si>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</si>
  <si>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</si>
  <si>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</si>
  <si>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</si>
  <si>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</si>
  <si>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</si>
  <si>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</si>
  <si>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</si>
  <si>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</si>
  <si>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</si>
  <si>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</si>
  <si>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</si>
  <si>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</si>
  <si>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</si>
  <si>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</si>
  <si>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</si>
  <si>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</si>
  <si>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</si>
  <si>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</si>
  <si>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</si>
  <si>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</si>
  <si>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</si>
  <si>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</si>
  <si>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</si>
  <si>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</si>
  <si>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</si>
  <si>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</si>
  <si>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</si>
  <si>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</si>
  <si>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</si>
  <si>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</si>
  <si>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</si>
  <si>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</si>
  <si>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</si>
  <si>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</si>
  <si>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</si>
  <si>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</si>
  <si>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</si>
  <si>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</si>
  <si>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</si>
  <si>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</si>
  <si>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</si>
  <si>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</si>
  <si>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</si>
  <si>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</si>
  <si>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</si>
  <si>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</si>
  <si>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</si>
  <si>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</si>
  <si>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</si>
  <si>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</si>
  <si>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</si>
  <si>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</si>
  <si>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</si>
  <si>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</si>
  <si>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</si>
  <si>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</si>
  <si>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</si>
  <si>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</si>
  <si>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</si>
  <si>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</si>
  <si>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</si>
  <si>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</si>
  <si>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</si>
  <si>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</si>
  <si>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</si>
  <si>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</si>
  <si>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</si>
  <si>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</si>
  <si>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</si>
  <si>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</si>
  <si>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</si>
  <si>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</si>
  <si>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</si>
  <si>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</si>
  <si>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</si>
  <si>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</si>
  <si>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</si>
  <si>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</si>
  <si>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</si>
  <si>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</si>
  <si>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</si>
  <si>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</si>
  <si>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</si>
  <si>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</si>
  <si>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</si>
  <si>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</si>
  <si>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</si>
  <si>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</si>
  <si>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</si>
  <si>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</si>
  <si>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</si>
  <si>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</si>
  <si>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</si>
  <si>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</si>
  <si>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</si>
  <si>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</si>
  <si>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</si>
  <si>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</si>
  <si>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</si>
  <si>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</si>
  <si>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</si>
  <si>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</si>
  <si>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</si>
  <si>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</si>
  <si>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</si>
  <si>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</si>
  <si>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</si>
  <si>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</si>
  <si>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</si>
  <si>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</si>
  <si>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</si>
  <si>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</si>
  <si>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</si>
  <si>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</si>
  <si>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</si>
  <si>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</si>
  <si>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</si>
  <si>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</si>
  <si>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</si>
  <si>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</si>
  <si>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</si>
  <si>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</si>
  <si>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</si>
  <si>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</si>
  <si>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</si>
  <si>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</si>
  <si>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</si>
  <si>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</si>
  <si>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</si>
  <si>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</si>
  <si>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</si>
  <si>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</si>
  <si>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</si>
  <si>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</si>
  <si>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</si>
  <si>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</si>
  <si>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</si>
  <si>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</si>
  <si>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</si>
  <si>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</si>
  <si>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</si>
  <si>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</si>
  <si>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</si>
  <si>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</si>
  <si>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</si>
  <si>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</si>
  <si>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</si>
  <si>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</si>
  <si>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</si>
  <si>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</si>
  <si>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</si>
  <si>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</si>
  <si>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</si>
  <si>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</si>
  <si>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</si>
  <si>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</si>
  <si>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</si>
  <si>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</si>
  <si>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</si>
  <si>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</si>
  <si>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</si>
  <si>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</si>
  <si>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</si>
  <si>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</si>
  <si>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</si>
  <si>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</si>
  <si>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</si>
  <si>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</si>
  <si>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</si>
  <si>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</si>
  <si>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</si>
  <si>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</si>
  <si>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</si>
  <si>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</si>
  <si>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</si>
  <si>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</si>
  <si>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</si>
  <si>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</si>
  <si>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</si>
  <si>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</si>
  <si>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</si>
  <si>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</si>
  <si>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</si>
  <si>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</si>
  <si>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</si>
  <si>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</si>
  <si>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</si>
  <si>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</si>
  <si>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</si>
  <si>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</si>
  <si>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</si>
  <si>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</si>
  <si>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</si>
  <si>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</si>
  <si>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</si>
  <si>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</si>
  <si>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</si>
  <si>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</si>
  <si>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</si>
  <si>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</si>
  <si>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</si>
  <si>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</si>
  <si>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</si>
  <si>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</si>
  <si>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</si>
  <si>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</si>
  <si>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</si>
  <si>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</si>
  <si>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</si>
  <si>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</si>
  <si>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</si>
  <si>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</si>
  <si>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</si>
  <si>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</si>
  <si>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</si>
  <si>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</si>
  <si>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</si>
  <si>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</si>
  <si>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</si>
  <si>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</si>
  <si>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</si>
  <si>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</si>
  <si>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</si>
  <si>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</si>
  <si>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</si>
  <si>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</si>
  <si>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</si>
  <si>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</si>
  <si>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</si>
  <si>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</si>
  <si>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</si>
  <si>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</si>
  <si>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</si>
  <si>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</si>
  <si>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</si>
  <si>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</si>
  <si>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</si>
  <si>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</si>
  <si>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</si>
  <si>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</si>
  <si>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</si>
  <si>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</si>
  <si>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</si>
  <si>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</si>
  <si>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</si>
  <si>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</si>
  <si>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</si>
  <si>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</si>
  <si>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</si>
  <si>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</si>
  <si>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</si>
  <si>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</si>
  <si>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</si>
  <si>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</si>
  <si>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</si>
  <si>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</si>
  <si>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</si>
  <si>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</si>
  <si>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</si>
  <si>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</si>
  <si>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</si>
  <si>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</si>
  <si>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</si>
  <si>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</si>
  <si>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</si>
  <si>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</si>
  <si>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</si>
  <si>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</si>
  <si>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</si>
  <si>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</si>
  <si>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</si>
  <si>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</si>
  <si>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</si>
  <si>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</si>
  <si>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</si>
  <si>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</si>
  <si>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</si>
  <si>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</si>
  <si>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</si>
  <si>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</si>
  <si>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</si>
  <si>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</si>
  <si>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</si>
  <si>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</si>
  <si>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</si>
  <si>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</si>
  <si>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</si>
  <si>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</si>
  <si>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</si>
  <si>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</si>
  <si>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</si>
  <si>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</si>
  <si>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</si>
  <si>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</si>
  <si>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</si>
  <si>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</si>
  <si>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</si>
  <si>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</si>
  <si>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</si>
  <si>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</si>
  <si>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</si>
  <si>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</si>
  <si>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</si>
  <si>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</si>
  <si>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</si>
  <si>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</si>
  <si>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</si>
  <si>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</si>
  <si>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</si>
  <si>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</si>
  <si>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</si>
  <si>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</si>
  <si>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</si>
  <si>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</si>
  <si>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</si>
  <si>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</si>
  <si>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</si>
  <si>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</si>
  <si>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</si>
  <si>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</si>
  <si>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</si>
  <si>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</si>
  <si>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</si>
  <si>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</si>
  <si>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</si>
  <si>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</si>
  <si>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</si>
  <si>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</si>
  <si>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</si>
  <si>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</si>
  <si>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</si>
  <si>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</si>
  <si>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</si>
  <si>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</si>
  <si>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</si>
  <si>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</si>
  <si>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</si>
  <si>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</si>
  <si>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</si>
  <si>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</si>
  <si>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</si>
  <si>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</si>
  <si>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</si>
  <si>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</si>
  <si>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</si>
  <si>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</si>
  <si>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</si>
  <si>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</si>
  <si>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</si>
  <si>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</si>
  <si>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</si>
  <si>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</si>
  <si>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</si>
  <si>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</si>
  <si>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</si>
  <si>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</si>
  <si>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</si>
  <si>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</si>
  <si>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</si>
  <si>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</si>
  <si>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</si>
  <si>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</si>
  <si>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</si>
  <si>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</si>
  <si>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</si>
  <si>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</si>
  <si>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</si>
  <si>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</si>
  <si>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</si>
  <si>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</si>
  <si>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</si>
  <si>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</si>
  <si>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</si>
  <si>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</si>
  <si>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</si>
  <si>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</si>
  <si>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</si>
  <si>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</si>
  <si>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</si>
  <si>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</si>
  <si>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</si>
  <si>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</si>
  <si>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</si>
  <si>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</si>
  <si>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</si>
  <si>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</si>
  <si>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</si>
  <si>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</si>
  <si>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</si>
  <si>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</si>
  <si>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</si>
  <si>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</si>
  <si>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</si>
  <si>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</si>
  <si>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</si>
  <si>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</si>
  <si>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</si>
  <si>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</si>
  <si>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</si>
  <si>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</si>
  <si>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</si>
  <si>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</si>
  <si>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</si>
  <si>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</si>
  <si>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</si>
  <si>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</si>
  <si>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</si>
  <si>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</si>
  <si>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</si>
  <si>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</si>
  <si>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</si>
  <si>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</si>
  <si>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</si>
  <si>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</si>
  <si>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</si>
  <si>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</si>
  <si>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</si>
  <si>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</si>
  <si>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</si>
  <si>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</si>
  <si>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</si>
  <si>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</si>
  <si>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</si>
  <si>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</si>
  <si>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</si>
  <si>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</si>
  <si>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</si>
  <si>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</si>
  <si>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</si>
  <si>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</si>
  <si>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</si>
  <si>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</si>
  <si>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</si>
  <si>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</si>
  <si>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</si>
  <si>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</si>
  <si>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</si>
  <si>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</si>
  <si>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</si>
  <si>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</si>
  <si>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</si>
  <si>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</si>
  <si>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</si>
  <si>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</si>
  <si>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</si>
  <si>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</si>
  <si>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</si>
  <si>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</si>
  <si>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</si>
  <si>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</si>
  <si>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</si>
  <si>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</si>
  <si>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</si>
  <si>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</si>
  <si>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</si>
  <si>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</si>
  <si>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</si>
  <si>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</si>
  <si>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</si>
  <si>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</si>
  <si>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</si>
  <si>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</si>
  <si>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</si>
  <si>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</si>
  <si>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</si>
  <si>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</si>
  <si>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</si>
  <si>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</si>
  <si>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</si>
  <si>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</si>
  <si>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</si>
  <si>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</si>
  <si>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</si>
  <si>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</si>
  <si>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</si>
  <si>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</si>
  <si>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</si>
  <si>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</si>
  <si>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</si>
  <si>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</si>
  <si>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</si>
  <si>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</si>
  <si>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</si>
  <si>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</si>
  <si>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</si>
  <si>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</si>
  <si>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</si>
  <si>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</si>
  <si>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</si>
  <si>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</si>
  <si>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</si>
  <si>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</si>
  <si>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</si>
  <si>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</si>
  <si>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</si>
  <si>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</si>
  <si>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</si>
  <si>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</si>
  <si>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</si>
  <si>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</si>
  <si>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</si>
  <si>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</si>
  <si>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</si>
  <si>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</si>
  <si>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</si>
  <si>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</si>
  <si>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</si>
  <si>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</si>
  <si>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</si>
  <si>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</si>
  <si>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</si>
  <si>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</si>
  <si>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</si>
  <si>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</si>
  <si>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</si>
  <si>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</si>
  <si>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</si>
  <si>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</si>
  <si>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</si>
  <si>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</si>
  <si>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</si>
  <si>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</si>
  <si>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</si>
  <si>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</si>
  <si>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</si>
  <si>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</si>
  <si>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</si>
  <si>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</si>
  <si>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</si>
  <si>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</si>
  <si>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</si>
  <si>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</si>
  <si>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</si>
  <si>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</si>
  <si>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</si>
  <si>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</si>
  <si>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</si>
  <si>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</si>
  <si>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</si>
  <si>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</si>
  <si>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</si>
  <si>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</si>
  <si>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</si>
  <si>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</si>
  <si>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</si>
  <si>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</si>
  <si>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</si>
  <si>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</si>
  <si>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</si>
  <si>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</si>
  <si>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</si>
  <si>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</si>
  <si>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</si>
  <si>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</si>
  <si>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</si>
  <si>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</si>
  <si>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</si>
  <si>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</si>
  <si>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</si>
  <si>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</si>
  <si>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</si>
  <si>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</si>
  <si>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</si>
  <si>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</si>
  <si>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</si>
  <si>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</si>
  <si>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</si>
  <si>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</si>
  <si>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</si>
  <si>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</si>
  <si>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</si>
  <si>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</si>
  <si>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</si>
  <si>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</si>
  <si>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</si>
  <si>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</si>
  <si>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</si>
  <si>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</si>
  <si>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</si>
  <si>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</si>
  <si>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</si>
  <si>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</si>
  <si>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</si>
  <si>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</si>
  <si>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</si>
  <si>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</si>
  <si>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</si>
  <si>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</si>
  <si>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</si>
  <si>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</si>
  <si>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</si>
  <si>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</si>
  <si>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</si>
  <si>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</si>
  <si>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</si>
  <si>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</si>
  <si>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</si>
  <si>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</si>
  <si>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</si>
  <si>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</si>
  <si>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</si>
  <si>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</si>
  <si>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</si>
  <si>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</si>
  <si>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</si>
  <si>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</si>
  <si>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</si>
  <si>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</si>
  <si>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</si>
  <si>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</si>
  <si>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</si>
  <si>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</si>
  <si>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</si>
  <si>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</si>
  <si>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</si>
  <si>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</si>
  <si>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</si>
  <si>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</si>
  <si>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</si>
  <si>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</si>
  <si>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</si>
  <si>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</si>
  <si>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</si>
  <si>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</si>
  <si>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</si>
  <si>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</si>
  <si>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</si>
  <si>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</si>
  <si>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</si>
  <si>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</si>
  <si>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</si>
  <si>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</si>
  <si>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</si>
  <si>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</si>
  <si>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</si>
  <si>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</si>
  <si>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</si>
  <si>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</si>
  <si>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</si>
  <si>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</si>
  <si>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</si>
  <si>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</si>
  <si>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</si>
  <si>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</si>
  <si>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</si>
  <si>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</si>
  <si>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</si>
  <si>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</si>
  <si>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</si>
  <si>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</si>
  <si>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</si>
  <si>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</si>
  <si>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</si>
  <si>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</si>
  <si>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</si>
  <si>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</si>
  <si>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</si>
  <si>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</si>
  <si>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</si>
  <si>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</si>
  <si>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</si>
  <si>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</si>
  <si>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</si>
  <si>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</si>
  <si>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</si>
  <si>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</si>
  <si>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</si>
  <si>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</si>
  <si>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</si>
  <si>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</si>
  <si>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</si>
  <si>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</si>
  <si>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</si>
  <si>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</si>
  <si>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</si>
  <si>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</si>
  <si>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</si>
  <si>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</si>
  <si>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</si>
  <si>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</si>
  <si>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</si>
  <si>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</si>
  <si>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</si>
  <si>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</si>
  <si>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</si>
  <si>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</si>
  <si>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</si>
  <si>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</si>
  <si>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</si>
  <si>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</si>
  <si>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</si>
  <si>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</si>
  <si>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</si>
  <si>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</si>
  <si>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</si>
  <si>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</si>
  <si>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</si>
  <si>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</si>
  <si>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</si>
  <si>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</si>
  <si>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</si>
  <si>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</si>
  <si>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</si>
  <si>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</si>
  <si>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</si>
  <si>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</si>
  <si>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</si>
  <si>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</si>
  <si>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</si>
  <si>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</si>
  <si>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</si>
  <si>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</si>
  <si>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</si>
  <si>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</si>
  <si>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</si>
  <si>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</si>
  <si>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</si>
  <si>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</si>
  <si>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</si>
  <si>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</si>
  <si>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</si>
  <si>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</si>
  <si>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</si>
  <si>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</si>
  <si>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</si>
  <si>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</si>
  <si>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</si>
  <si>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</si>
  <si>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</si>
  <si>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</si>
  <si>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</si>
  <si>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</si>
  <si>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</si>
  <si>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</si>
  <si>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</si>
  <si>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</si>
  <si>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</si>
  <si>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</si>
  <si>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</si>
  <si>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</si>
  <si>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</si>
  <si>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</si>
  <si>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</si>
  <si>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</si>
  <si>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</si>
  <si>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</si>
  <si>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</si>
  <si>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</si>
  <si>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</si>
  <si>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</si>
  <si>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</si>
  <si>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</si>
  <si>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</si>
  <si>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</si>
  <si>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</si>
  <si>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</si>
  <si>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</si>
  <si>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</si>
  <si>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</si>
  <si>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</si>
  <si>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</si>
  <si>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</si>
  <si>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</si>
  <si>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</si>
  <si>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</si>
  <si>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</si>
  <si>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</si>
  <si>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</si>
  <si>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</si>
  <si>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</si>
  <si>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</si>
  <si>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</si>
  <si>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</si>
  <si>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</si>
  <si>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</si>
  <si>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</si>
  <si>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</si>
  <si>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</si>
  <si>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</si>
  <si>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</si>
  <si>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</si>
  <si>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</si>
  <si>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</si>
  <si>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</si>
  <si>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</si>
  <si>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</si>
  <si>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</si>
  <si>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</si>
  <si>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</si>
  <si>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</si>
  <si>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</si>
  <si>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</si>
  <si>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</si>
  <si>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</si>
  <si>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</si>
  <si>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</si>
  <si>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</si>
  <si>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</si>
  <si>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</si>
  <si>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</si>
  <si>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</si>
  <si>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</si>
  <si>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</si>
  <si>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</si>
  <si>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</si>
  <si>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</si>
  <si>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</si>
  <si>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</si>
  <si>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</si>
  <si>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</si>
  <si>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</si>
  <si>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</si>
  <si>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</si>
  <si>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</si>
  <si>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</si>
  <si>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</si>
  <si>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</si>
  <si>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</si>
  <si>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</si>
  <si>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</si>
  <si>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</si>
  <si>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</si>
  <si>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</si>
  <si>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</si>
  <si>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</si>
  <si>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</si>
  <si>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</si>
  <si>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</si>
  <si>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</si>
  <si>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</si>
  <si>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</si>
  <si>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</si>
  <si>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</si>
  <si>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</si>
  <si>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</si>
  <si>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</si>
  <si>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</si>
  <si>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</si>
  <si>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</si>
  <si>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</si>
  <si>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</si>
  <si>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</si>
  <si>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</si>
  <si>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</si>
  <si>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</si>
  <si>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</si>
  <si>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</si>
  <si>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</si>
  <si>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</si>
  <si>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</si>
  <si>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</si>
  <si>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</si>
  <si>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</si>
  <si>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</si>
  <si>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</si>
  <si>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</si>
  <si>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</si>
  <si>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</si>
  <si>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</si>
  <si>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</si>
  <si>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</si>
  <si>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</si>
  <si>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</si>
  <si>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</si>
  <si>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</si>
  <si>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</si>
  <si>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</si>
  <si>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</si>
  <si>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</si>
  <si>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</si>
  <si>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</si>
  <si>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</si>
  <si>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</si>
  <si>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</si>
  <si>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</si>
  <si>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</si>
  <si>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</si>
  <si>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</si>
  <si>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</si>
  <si>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</si>
  <si>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</si>
  <si>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</si>
  <si>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</si>
  <si>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</si>
  <si>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</si>
  <si>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</si>
  <si>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</si>
  <si>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</si>
  <si>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</si>
  <si>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</si>
  <si>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</si>
  <si>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</si>
  <si>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</si>
  <si>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</si>
  <si>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</si>
  <si>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</si>
  <si>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</si>
  <si>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</si>
  <si>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</si>
  <si>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</si>
  <si>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</si>
  <si>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</si>
  <si>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</si>
  <si>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</si>
  <si>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</si>
  <si>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</si>
  <si>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</si>
  <si>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</si>
  <si>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</si>
  <si>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</si>
  <si>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</si>
  <si>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</si>
  <si>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</si>
  <si>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</si>
  <si>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</si>
  <si>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</si>
  <si>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</si>
  <si>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</si>
  <si>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</si>
  <si>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</si>
  <si>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</si>
  <si>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</si>
  <si>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</si>
  <si>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</si>
  <si>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</si>
  <si>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</si>
  <si>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</si>
  <si>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</si>
  <si>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</si>
  <si>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</si>
  <si>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</si>
  <si>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</si>
  <si>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</si>
  <si>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</si>
  <si>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</si>
  <si>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</si>
  <si>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</si>
  <si>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</si>
  <si>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</si>
  <si>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</si>
  <si>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</si>
  <si>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</si>
  <si>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</si>
  <si>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</si>
  <si>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</si>
  <si>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</si>
  <si>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</si>
  <si>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</si>
  <si>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</si>
  <si>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</si>
  <si>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</si>
  <si>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</si>
  <si>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</si>
  <si>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</si>
  <si>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</si>
  <si>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</si>
  <si>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</si>
  <si>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</si>
  <si>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</si>
  <si>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</si>
  <si>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</si>
  <si>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</si>
  <si>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</si>
  <si>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</si>
  <si>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</si>
  <si>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</si>
  <si>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</si>
  <si>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</si>
  <si>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</si>
  <si>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</si>
  <si>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</si>
  <si>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</si>
  <si>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</si>
  <si>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</si>
  <si>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</si>
  <si>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</si>
  <si>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</si>
  <si>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</si>
  <si>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</si>
  <si>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</si>
  <si>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</si>
  <si>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</si>
  <si>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</si>
  <si>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</si>
  <si>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</si>
  <si>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</si>
  <si>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</si>
  <si>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</si>
  <si>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</si>
  <si>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</si>
  <si>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</si>
  <si>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</si>
  <si>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</si>
  <si>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</si>
  <si>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</si>
  <si>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</si>
  <si>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</si>
  <si>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</si>
  <si>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</si>
  <si>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</si>
  <si>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</si>
  <si>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</si>
  <si>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</si>
  <si>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</si>
  <si>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</si>
  <si>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</si>
  <si>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</si>
  <si>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</si>
  <si>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</si>
  <si>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</si>
  <si>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</si>
  <si>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</si>
  <si>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</si>
  <si>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</si>
  <si>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</si>
  <si>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</si>
  <si>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</si>
  <si>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</si>
  <si>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</si>
  <si>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</si>
  <si>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</si>
  <si>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</si>
  <si>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</si>
  <si>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</si>
  <si>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</si>
  <si>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</si>
  <si>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</si>
  <si>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</si>
  <si>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</si>
  <si>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</si>
  <si>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</si>
  <si>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</si>
  <si>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</si>
  <si>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</si>
  <si>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</si>
  <si>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</si>
  <si>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</si>
  <si>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</si>
  <si>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</si>
  <si>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</si>
  <si>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</si>
  <si>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</si>
  <si>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</si>
  <si>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</si>
  <si>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</si>
  <si>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</si>
  <si>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</si>
  <si>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</si>
  <si>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</si>
  <si>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</si>
  <si>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</si>
  <si>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</si>
  <si>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</si>
  <si>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</si>
  <si>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</si>
  <si>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</si>
  <si>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</si>
  <si>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</si>
  <si>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</si>
  <si>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</si>
  <si>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</si>
  <si>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</si>
  <si>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</si>
  <si>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</si>
  <si>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</si>
  <si>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</si>
  <si>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</si>
  <si>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</si>
  <si>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</si>
  <si>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</si>
  <si>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</si>
  <si>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</si>
  <si>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</si>
  <si>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</si>
  <si>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</si>
  <si>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</si>
  <si>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</si>
  <si>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</si>
  <si>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</si>
  <si>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</si>
  <si>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</si>
  <si>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</si>
  <si>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</si>
  <si>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</si>
  <si>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</si>
  <si>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</si>
  <si>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</si>
  <si>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</si>
  <si>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</si>
  <si>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</si>
  <si>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</si>
  <si>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</si>
  <si>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</si>
  <si>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</si>
  <si>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</si>
  <si>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</si>
  <si>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</si>
  <si>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</si>
  <si>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</si>
  <si>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</si>
  <si>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</si>
  <si>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</si>
  <si>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</si>
  <si>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</si>
  <si>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</si>
  <si>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</si>
  <si>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</si>
  <si>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</si>
  <si>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</si>
  <si>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</si>
  <si>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</si>
  <si>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</si>
  <si>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</si>
  <si>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</si>
  <si>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</si>
  <si>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</si>
  <si>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</si>
  <si>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</si>
  <si>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</si>
  <si>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</si>
  <si>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</si>
  <si>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</si>
  <si>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</si>
  <si>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</si>
  <si>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</si>
  <si>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</si>
  <si>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</si>
  <si>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</si>
  <si>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</si>
  <si>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</si>
  <si>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</si>
  <si>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</si>
  <si>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</si>
  <si>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</si>
  <si>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</si>
  <si>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</si>
  <si>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</si>
  <si>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</si>
  <si>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</si>
  <si>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</si>
  <si>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</si>
  <si>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</si>
  <si>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</si>
  <si>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</si>
  <si>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</si>
  <si>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</si>
  <si>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</si>
  <si>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</si>
  <si>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</si>
  <si>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</si>
  <si>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</si>
  <si>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</si>
  <si>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</si>
  <si>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</si>
  <si>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</si>
  <si>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</si>
  <si>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</si>
  <si>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</si>
  <si>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</si>
  <si>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</si>
  <si>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</si>
  <si>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</si>
  <si>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</si>
  <si>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</si>
  <si>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</si>
  <si>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</si>
  <si>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</si>
  <si>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</si>
  <si>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</si>
  <si>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</si>
  <si>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</si>
  <si>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</si>
  <si>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</si>
  <si>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</si>
  <si>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</si>
  <si>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</si>
  <si>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</si>
  <si>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</si>
  <si>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</si>
  <si>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</si>
  <si>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</si>
  <si>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</si>
  <si>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</si>
  <si>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</si>
  <si>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</si>
  <si>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</si>
  <si>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</si>
  <si>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</si>
  <si>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</si>
  <si>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</si>
  <si>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</si>
  <si>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</si>
  <si>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</si>
  <si>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</si>
  <si>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</si>
  <si>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</si>
  <si>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</si>
  <si>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</si>
  <si>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</si>
  <si>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</si>
  <si>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</si>
  <si>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</si>
  <si>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</si>
  <si>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</si>
  <si>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</si>
  <si>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</si>
  <si>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</si>
  <si>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</si>
  <si>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</si>
  <si>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</si>
  <si>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</si>
  <si>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</si>
  <si>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</si>
  <si>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</si>
  <si>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</si>
  <si>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</si>
  <si>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</si>
  <si>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</si>
  <si>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</si>
  <si>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</si>
  <si>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</si>
  <si>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</si>
  <si>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</si>
  <si>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</si>
  <si>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</si>
  <si>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</si>
  <si>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</si>
  <si>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</si>
  <si>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</si>
  <si>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</si>
  <si>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</si>
  <si>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</si>
  <si>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</si>
  <si>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</si>
  <si>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</si>
  <si>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</si>
  <si>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</si>
  <si>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</si>
  <si>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</si>
  <si>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</si>
  <si>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</si>
  <si>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</si>
  <si>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</si>
  <si>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</si>
  <si>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</si>
  <si>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</si>
  <si>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</si>
  <si>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</si>
  <si>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</si>
  <si>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</si>
  <si>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</si>
  <si>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</si>
  <si>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</si>
  <si>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</si>
  <si>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</si>
  <si>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</si>
  <si>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</si>
  <si>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</si>
  <si>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</si>
  <si>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</si>
  <si>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</si>
  <si>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</si>
  <si>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</si>
  <si>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</si>
  <si>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</si>
  <si>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</si>
  <si>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</si>
  <si>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</si>
  <si>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</si>
  <si>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</si>
  <si>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</si>
  <si>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</si>
  <si>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</si>
  <si>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</si>
  <si>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</si>
  <si>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</si>
  <si>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</si>
  <si>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</si>
  <si>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</si>
  <si>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</si>
  <si>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</si>
  <si>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</si>
  <si>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</si>
  <si>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</si>
  <si>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</si>
  <si>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</si>
  <si>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</si>
  <si>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</si>
  <si>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</si>
  <si>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</si>
  <si>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</si>
  <si>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</si>
  <si>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</si>
  <si>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</si>
  <si>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</si>
  <si>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</si>
  <si>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</si>
  <si>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</si>
  <si>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</si>
  <si>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</si>
  <si>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</si>
  <si>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</si>
  <si>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</si>
  <si>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</si>
  <si>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</si>
  <si>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</si>
  <si>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</si>
  <si>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</si>
  <si>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</si>
  <si>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</si>
  <si>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</si>
  <si>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</si>
  <si>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</si>
  <si>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</si>
  <si>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</si>
  <si>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</si>
  <si>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</si>
  <si>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</si>
  <si>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</si>
  <si>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</si>
  <si>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</si>
  <si>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</si>
  <si>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</si>
  <si>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</si>
  <si>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</si>
  <si>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</si>
  <si>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</si>
  <si>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</si>
  <si>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</si>
  <si>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</si>
  <si>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</si>
  <si>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</si>
  <si>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</si>
  <si>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</si>
  <si>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</si>
  <si>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</si>
  <si>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</si>
  <si>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</si>
  <si>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</si>
  <si>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</si>
  <si>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</si>
  <si>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</si>
  <si>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</si>
  <si>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</si>
  <si>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</si>
  <si>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</si>
  <si>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</si>
  <si>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</si>
  <si>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</si>
  <si>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</si>
  <si>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</si>
  <si>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</si>
  <si>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</si>
  <si>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</si>
  <si>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</si>
  <si>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</si>
  <si>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</si>
  <si>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</si>
  <si>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</si>
  <si>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</si>
  <si>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</si>
  <si>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</si>
  <si>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</si>
  <si>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</si>
  <si>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</si>
  <si>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</si>
  <si>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</si>
  <si>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</si>
  <si>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</si>
  <si>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</si>
  <si>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</si>
  <si>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</si>
  <si>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</si>
  <si>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</si>
  <si>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</si>
  <si>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</si>
  <si>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</si>
  <si>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</si>
  <si>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</si>
  <si>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</si>
  <si>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</si>
  <si>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</si>
  <si>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</si>
  <si>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</si>
  <si>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</si>
  <si>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</si>
  <si>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</si>
  <si>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</si>
  <si>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</si>
  <si>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</si>
  <si>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</si>
  <si>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</si>
  <si>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</si>
  <si>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</si>
  <si>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</si>
  <si>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</si>
  <si>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</si>
  <si>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</si>
  <si>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</si>
  <si>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</si>
  <si>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</si>
  <si>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</si>
  <si>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</si>
  <si>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</si>
  <si>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</si>
  <si>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</si>
  <si>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</si>
  <si>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</si>
  <si>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</si>
  <si>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</si>
  <si>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</si>
  <si>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</si>
  <si>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</si>
  <si>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</si>
  <si>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</si>
  <si>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</si>
  <si>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</si>
  <si>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</si>
  <si>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</si>
  <si>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</si>
  <si>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</si>
  <si>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</si>
  <si>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</si>
  <si>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</si>
  <si>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</si>
  <si>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</si>
  <si>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</si>
  <si>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</si>
  <si>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</si>
  <si>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</si>
  <si>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</si>
  <si>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</si>
  <si>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</si>
  <si>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</si>
  <si>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</si>
  <si>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</si>
  <si>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</si>
  <si>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</si>
  <si>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</si>
  <si>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</si>
  <si>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</si>
  <si>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</si>
  <si>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</si>
  <si>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</si>
  <si>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</si>
  <si>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</si>
  <si>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</si>
  <si>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</si>
  <si>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</si>
  <si>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</si>
  <si>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</si>
  <si>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</si>
  <si>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</si>
  <si>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</si>
  <si>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</si>
  <si>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</si>
  <si>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</si>
  <si>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</si>
  <si>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</si>
  <si>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</si>
  <si>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</si>
  <si>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</si>
  <si>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</si>
  <si>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</si>
  <si>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</si>
  <si>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</si>
  <si>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</si>
  <si>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</si>
  <si>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</si>
  <si>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</si>
  <si>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</si>
  <si>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</si>
  <si>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</si>
  <si>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</si>
  <si>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</si>
  <si>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</si>
  <si>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</si>
  <si>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</si>
  <si>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</si>
  <si>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</si>
  <si>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</si>
  <si>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</si>
  <si>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</si>
  <si>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</si>
  <si>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</si>
  <si>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</si>
  <si>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</si>
  <si>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</si>
  <si>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</si>
  <si>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</si>
  <si>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</si>
  <si>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</si>
  <si>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</si>
  <si>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</si>
  <si>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</si>
  <si>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</si>
  <si>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</si>
  <si>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</si>
  <si>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</si>
  <si>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</si>
  <si>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</si>
  <si>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</si>
  <si>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</si>
  <si>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</si>
  <si>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</si>
  <si>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</si>
  <si>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</si>
  <si>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</si>
  <si>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</si>
  <si>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</si>
  <si>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</si>
  <si>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</si>
  <si>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</si>
  <si>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</si>
  <si>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</si>
  <si>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</si>
  <si>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</si>
  <si>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</si>
  <si>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</si>
  <si>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</si>
  <si>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</si>
  <si>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</si>
  <si>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</si>
  <si>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</si>
  <si>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</si>
  <si>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</si>
  <si>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</si>
  <si>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</si>
  <si>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</si>
  <si>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</si>
  <si>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</si>
  <si>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</si>
  <si>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</si>
  <si>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</si>
  <si>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</si>
  <si>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</si>
  <si>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</si>
  <si>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</si>
  <si>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</si>
  <si>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</si>
  <si>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</si>
  <si>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</si>
  <si>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</si>
  <si>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</si>
  <si>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</si>
  <si>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</si>
  <si>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</si>
  <si>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</si>
  <si>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</si>
  <si>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</si>
  <si>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</si>
  <si>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</si>
  <si>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</si>
  <si>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</si>
  <si>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</si>
  <si>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</si>
  <si>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</si>
  <si>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</si>
  <si>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</si>
  <si>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</si>
  <si>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</si>
  <si>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</si>
  <si>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</si>
  <si>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</si>
  <si>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</si>
  <si>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</si>
  <si>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</si>
  <si>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</si>
  <si>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</si>
  <si>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</si>
  <si>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</si>
  <si>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</si>
  <si>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</si>
  <si>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</si>
  <si>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</si>
  <si>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</si>
  <si>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</si>
  <si>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</si>
  <si>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</si>
  <si>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</si>
  <si>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</si>
  <si>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</si>
  <si>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</si>
  <si>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</si>
  <si>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</si>
  <si>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</si>
  <si>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</si>
  <si>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</si>
  <si>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</si>
  <si>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</si>
  <si>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</si>
  <si>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</si>
  <si>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</si>
  <si>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</si>
  <si>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</si>
  <si>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</si>
  <si>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</si>
  <si>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</si>
  <si>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</si>
  <si>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</si>
  <si>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</si>
  <si>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</si>
  <si>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</si>
  <si>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</si>
  <si>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</si>
  <si>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</si>
  <si>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</si>
  <si>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</si>
  <si>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</si>
  <si>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</si>
  <si>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</si>
  <si>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</si>
  <si>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</si>
  <si>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</si>
  <si>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</si>
  <si>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</si>
  <si>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</si>
  <si>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</si>
  <si>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</si>
  <si>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</si>
  <si>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</si>
  <si>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</si>
  <si>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</si>
  <si>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</si>
  <si>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</si>
  <si>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</si>
  <si>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</si>
  <si>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</si>
  <si>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</si>
  <si>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</si>
  <si>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</si>
  <si>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</si>
  <si>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</si>
  <si>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</si>
  <si>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</si>
  <si>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</si>
  <si>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</si>
  <si>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</si>
  <si>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</si>
  <si>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</si>
  <si>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</si>
  <si>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</si>
  <si>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</si>
  <si>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</si>
  <si>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</si>
  <si>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</si>
  <si>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</si>
  <si>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</si>
  <si>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</si>
  <si>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</si>
  <si>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</si>
  <si>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</si>
  <si>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</si>
  <si>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</si>
  <si>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</si>
  <si>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</si>
  <si>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</si>
  <si>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</si>
  <si>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</si>
  <si>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</si>
  <si>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</si>
  <si>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</si>
  <si>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</si>
  <si>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</si>
  <si>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</si>
  <si>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</si>
  <si>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</si>
  <si>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</si>
  <si>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</si>
  <si>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</si>
  <si>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</si>
  <si>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</si>
  <si>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</si>
  <si>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</si>
  <si>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</si>
  <si>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</si>
  <si>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</si>
  <si>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</si>
  <si>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</si>
  <si>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</si>
  <si>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</si>
  <si>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</si>
  <si>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</si>
  <si>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</si>
  <si>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</si>
  <si>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</si>
  <si>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</si>
  <si>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</si>
  <si>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</si>
  <si>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</si>
  <si>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</si>
  <si>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</si>
  <si>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</si>
  <si>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</si>
  <si>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</si>
  <si>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</si>
  <si>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</si>
  <si>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</si>
  <si>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</si>
  <si>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</si>
  <si>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</si>
  <si>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</si>
  <si>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</si>
  <si>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</si>
  <si>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</si>
  <si>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</si>
  <si>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</si>
  <si>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</si>
  <si>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</si>
  <si>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</si>
  <si>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</si>
  <si>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</si>
  <si>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</si>
  <si>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</si>
  <si>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</si>
  <si>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</si>
  <si>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</si>
  <si>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</si>
  <si>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</si>
  <si>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</si>
  <si>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</si>
  <si>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</si>
  <si>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</si>
  <si>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</si>
  <si>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</si>
  <si>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</si>
  <si>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</si>
  <si>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</si>
  <si>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</si>
  <si>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</si>
  <si>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</si>
  <si>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</si>
  <si>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</si>
  <si>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</si>
  <si>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</si>
  <si>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</si>
  <si>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</si>
  <si>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</si>
  <si>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</si>
  <si>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</si>
  <si>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</si>
  <si>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</si>
  <si>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</si>
  <si>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</si>
  <si>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</si>
  <si>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</si>
  <si>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</si>
  <si>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</si>
  <si>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</si>
  <si>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</si>
  <si>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</si>
  <si>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</si>
  <si>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</si>
  <si>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</si>
  <si>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</si>
  <si>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</si>
  <si>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</si>
  <si>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</si>
  <si>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</si>
  <si>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</si>
  <si>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</si>
  <si>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</si>
  <si>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</si>
  <si>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</si>
  <si>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</si>
  <si>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</si>
  <si>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</si>
  <si>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</si>
  <si>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</si>
  <si>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</si>
  <si>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</si>
  <si>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</si>
  <si>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</si>
  <si>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</si>
  <si>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</si>
  <si>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</si>
  <si>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</si>
  <si>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</si>
  <si>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</si>
  <si>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</si>
  <si>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</si>
  <si>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</si>
  <si>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</si>
  <si>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</si>
  <si>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</si>
  <si>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</si>
  <si>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</si>
  <si>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</si>
  <si>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</si>
  <si>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</si>
  <si>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</si>
  <si>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</si>
  <si>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</si>
  <si>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</si>
  <si>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</si>
  <si>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</si>
  <si>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</si>
  <si>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</si>
  <si>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</si>
  <si>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</si>
  <si>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</si>
  <si>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</si>
  <si>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</si>
  <si>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</si>
  <si>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</si>
  <si>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</si>
  <si>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</si>
  <si>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</si>
  <si>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</si>
  <si>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</si>
  <si>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</si>
  <si>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</si>
  <si>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</si>
  <si>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</si>
  <si>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</si>
  <si>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</si>
  <si>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</si>
  <si>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</si>
  <si>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</si>
  <si>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</si>
  <si>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</si>
  <si>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</si>
  <si>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</si>
  <si>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</si>
  <si>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</si>
  <si>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</si>
  <si>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</si>
  <si>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</si>
  <si>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</si>
  <si>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</si>
  <si>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</si>
  <si>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</si>
  <si>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</si>
  <si>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</si>
  <si>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</si>
  <si>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</si>
  <si>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</si>
  <si>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</si>
  <si>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</si>
  <si>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</si>
  <si>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</si>
  <si>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</si>
  <si>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</si>
  <si>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</si>
  <si>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</si>
  <si>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</si>
  <si>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</si>
  <si>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</si>
  <si>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</si>
  <si>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</si>
  <si>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</si>
  <si>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</si>
  <si>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</si>
  <si>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</si>
  <si>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</si>
  <si>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</si>
  <si>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</si>
  <si>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</si>
  <si>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</si>
  <si>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</si>
  <si>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</si>
  <si>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</si>
  <si>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</si>
  <si>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</si>
  <si>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</si>
  <si>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</si>
  <si>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</si>
  <si>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</si>
  <si>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</si>
  <si>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</si>
  <si>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</si>
  <si>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</si>
  <si>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</si>
  <si>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</si>
  <si>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</si>
  <si>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</si>
  <si>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</si>
  <si>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</si>
  <si>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</si>
  <si>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</si>
  <si>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</si>
  <si>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</si>
  <si>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</si>
  <si>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</si>
  <si>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</si>
  <si>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</si>
  <si>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</si>
  <si>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</si>
  <si>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</si>
  <si>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</si>
  <si>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</si>
  <si>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</si>
  <si>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</si>
  <si>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</si>
  <si>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</si>
  <si>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</si>
  <si>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</si>
  <si>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</si>
  <si>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</si>
  <si>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</si>
  <si>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</si>
  <si>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</si>
  <si>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</si>
  <si>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</si>
  <si>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</si>
  <si>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</si>
  <si>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</si>
  <si>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</si>
  <si>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</si>
  <si>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</si>
  <si>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</si>
  <si>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</si>
  <si>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</si>
  <si>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</si>
  <si>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</si>
  <si>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</si>
  <si>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</si>
  <si>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</si>
  <si>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</si>
  <si>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</si>
  <si>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</si>
  <si>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</si>
  <si>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</si>
  <si>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</si>
  <si>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</si>
  <si>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</si>
  <si>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</si>
  <si>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</si>
  <si>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</si>
  <si>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</si>
  <si>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</si>
  <si>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</si>
  <si>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</si>
  <si>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</si>
  <si>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</si>
  <si>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</si>
  <si>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</si>
  <si>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</si>
  <si>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</si>
  <si>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</si>
  <si>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</si>
  <si>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</si>
  <si>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</si>
  <si>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</si>
  <si>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</si>
  <si>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</si>
  <si>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</si>
  <si>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</si>
  <si>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</si>
  <si>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</si>
  <si>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</si>
  <si>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</si>
  <si>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</si>
  <si>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</si>
  <si>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</si>
  <si>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</si>
  <si>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</si>
  <si>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</si>
  <si>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</si>
  <si>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</si>
  <si>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</si>
  <si>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</si>
  <si>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</si>
  <si>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</si>
  <si>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</si>
  <si>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</si>
  <si>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</si>
  <si>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</si>
  <si>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</si>
  <si>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</si>
  <si>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</si>
  <si>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</si>
  <si>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</si>
  <si>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</si>
  <si>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</si>
  <si>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</si>
  <si>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</si>
  <si>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</si>
  <si>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</si>
  <si>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</si>
  <si>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</si>
  <si>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</si>
  <si>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</si>
  <si>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</si>
  <si>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</si>
  <si>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</si>
  <si>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</si>
  <si>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</si>
  <si>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</si>
  <si>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</si>
  <si>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</si>
  <si>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</si>
  <si>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</si>
  <si>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</si>
  <si>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</si>
  <si>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</si>
  <si>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</si>
  <si>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</si>
  <si>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</si>
  <si>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</si>
  <si>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</si>
  <si>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</si>
  <si>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</si>
  <si>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</si>
  <si>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</si>
  <si>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</si>
  <si>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</si>
  <si>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</si>
  <si>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</si>
  <si>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</si>
  <si>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</si>
  <si>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</si>
  <si>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</si>
  <si>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</si>
  <si>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</si>
  <si>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</si>
  <si>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</si>
  <si>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</si>
  <si>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</si>
  <si>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</si>
  <si>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</si>
  <si>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</si>
  <si>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</si>
  <si>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</si>
  <si>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</si>
  <si>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</si>
  <si>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</si>
  <si>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</si>
  <si>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</si>
  <si>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</si>
  <si>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</si>
  <si>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</si>
  <si>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</si>
  <si>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</si>
  <si>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</si>
  <si>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</si>
  <si>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</si>
  <si>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</si>
  <si>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</si>
  <si>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</si>
  <si>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</si>
  <si>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</si>
  <si>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</si>
  <si>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</si>
  <si>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</si>
  <si>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</si>
  <si>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</si>
  <si>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</si>
  <si>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</si>
  <si>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</si>
  <si>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</si>
  <si>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</si>
  <si>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</si>
  <si>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</si>
  <si>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</si>
  <si>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</si>
  <si>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</si>
  <si>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</si>
  <si>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</si>
  <si>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</si>
  <si>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</si>
  <si>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</si>
  <si>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</si>
  <si>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</si>
  <si>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</si>
  <si>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</si>
  <si>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</si>
  <si>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</si>
  <si>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</si>
  <si>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</si>
  <si>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</si>
  <si>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</si>
  <si>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</si>
  <si>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</si>
  <si>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</si>
  <si>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</si>
  <si>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</si>
  <si>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</si>
  <si>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</si>
  <si>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</si>
  <si>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</si>
  <si>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</si>
  <si>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</si>
  <si>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</si>
  <si>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</si>
  <si>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</si>
  <si>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</si>
  <si>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</si>
  <si>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</si>
  <si>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</si>
  <si>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</si>
  <si>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</si>
  <si>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</si>
  <si>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</si>
  <si>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</si>
  <si>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</si>
  <si>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</si>
  <si>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</si>
  <si>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</si>
  <si>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</si>
  <si>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</si>
  <si>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</si>
  <si>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</si>
  <si>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</si>
  <si>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</si>
  <si>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</si>
  <si>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</si>
  <si>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</si>
  <si>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</si>
  <si>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</si>
  <si>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</si>
  <si>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</si>
  <si>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</si>
  <si>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</si>
  <si>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</si>
  <si>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</si>
  <si>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</si>
  <si>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</si>
  <si>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</si>
  <si>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</si>
  <si>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</si>
  <si>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</si>
  <si>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</si>
  <si>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</si>
  <si>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</si>
  <si>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</si>
  <si>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</si>
  <si>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</si>
  <si>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</si>
  <si>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</si>
  <si>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</si>
  <si>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</si>
  <si>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</si>
  <si>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</si>
  <si>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</si>
  <si>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</si>
  <si>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</si>
  <si>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</si>
  <si>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</si>
  <si>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</si>
  <si>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</si>
  <si>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</si>
  <si>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</si>
  <si>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</si>
  <si>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</si>
  <si>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</si>
  <si>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</si>
  <si>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</si>
  <si>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</si>
  <si>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</si>
  <si>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</si>
  <si>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</si>
  <si>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</si>
  <si>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</si>
  <si>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</si>
  <si>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</si>
  <si>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</si>
  <si>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</si>
  <si>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</si>
  <si>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</si>
  <si>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</si>
  <si>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</si>
  <si>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</si>
  <si>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</si>
  <si>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</si>
  <si>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</si>
  <si>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</si>
  <si>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</si>
  <si>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</si>
  <si>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</si>
  <si>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</si>
  <si>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</si>
  <si>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</si>
  <si>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</si>
  <si>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</si>
  <si>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</si>
  <si>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</si>
  <si>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</si>
  <si>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</si>
  <si>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</si>
  <si>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</si>
  <si>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</si>
  <si>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</si>
  <si>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</si>
  <si>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</si>
  <si>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</si>
  <si>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</si>
  <si>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</si>
  <si>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</si>
  <si>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</si>
  <si>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</si>
  <si>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</si>
  <si>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</si>
  <si>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</si>
  <si>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</si>
  <si>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</si>
  <si>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</si>
  <si>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</si>
  <si>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</si>
  <si>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</si>
  <si>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</si>
  <si>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</si>
  <si>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</si>
  <si>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</si>
  <si>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</si>
  <si>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</si>
  <si>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</si>
  <si>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</si>
  <si>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</si>
  <si>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</si>
  <si>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</si>
  <si>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</si>
  <si>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</si>
  <si>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</si>
  <si>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</si>
  <si>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</si>
  <si>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</si>
  <si>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</si>
  <si>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</si>
  <si>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</si>
  <si>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</si>
  <si>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</si>
  <si>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</si>
  <si>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</si>
  <si>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</si>
  <si>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</si>
  <si>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</si>
  <si>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</si>
  <si>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</si>
  <si>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</si>
  <si>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</si>
  <si>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</si>
  <si>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</si>
  <si>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</si>
  <si>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</si>
  <si>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</si>
  <si>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</si>
  <si>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</si>
  <si>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</si>
  <si>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</si>
  <si>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</si>
  <si>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</si>
  <si>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</si>
  <si>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</si>
  <si>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</si>
  <si>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</si>
  <si>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</si>
  <si>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</si>
  <si>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</si>
  <si>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</si>
  <si>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</si>
  <si>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</si>
  <si>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</si>
  <si>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</si>
  <si>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</si>
  <si>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</si>
  <si>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</si>
  <si>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</si>
  <si>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</si>
  <si>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</si>
  <si>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</si>
  <si>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</si>
  <si>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</si>
  <si>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</si>
  <si>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</si>
  <si>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</si>
  <si>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</si>
  <si>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</si>
  <si>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</si>
  <si>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</si>
  <si>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</si>
  <si>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</si>
  <si>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</si>
  <si>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</si>
  <si>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</si>
  <si>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</si>
  <si>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</si>
  <si>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</si>
  <si>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</si>
  <si>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</si>
  <si>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</si>
  <si>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</si>
  <si>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</si>
  <si>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</si>
  <si>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</si>
  <si>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</si>
  <si>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</si>
  <si>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</si>
  <si>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</si>
  <si>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</si>
  <si>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</si>
  <si>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</si>
  <si>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</si>
  <si>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</si>
  <si>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</si>
  <si>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</si>
  <si>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</si>
  <si>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</si>
  <si>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</si>
  <si>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</si>
  <si>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</si>
  <si>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</si>
  <si>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</si>
  <si>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</si>
  <si>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</si>
  <si>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</si>
  <si>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</si>
  <si>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</si>
  <si>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</si>
  <si>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</si>
  <si>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</si>
  <si>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</si>
  <si>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</si>
  <si>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</si>
  <si>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</si>
  <si>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</si>
  <si>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</si>
  <si>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</si>
  <si>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</si>
  <si>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</si>
  <si>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</si>
  <si>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</si>
  <si>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</si>
  <si>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</si>
  <si>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</si>
  <si>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</si>
  <si>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</si>
  <si>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</si>
  <si>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</si>
  <si>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</si>
  <si>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</si>
  <si>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</si>
  <si>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</si>
  <si>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</si>
  <si>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</si>
  <si>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</si>
  <si>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</si>
  <si>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</si>
  <si>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</si>
  <si>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</si>
  <si>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</si>
  <si>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</si>
  <si>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</si>
  <si>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</si>
  <si>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</si>
  <si>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</si>
  <si>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</si>
  <si>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</si>
  <si>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</si>
  <si>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</si>
  <si>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</si>
  <si>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</si>
  <si>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</si>
  <si>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</si>
  <si>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</si>
  <si>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</si>
  <si>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</si>
  <si>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</si>
  <si>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</si>
  <si>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</si>
  <si>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</si>
  <si>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</si>
  <si>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</si>
  <si>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</si>
  <si>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</si>
  <si>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</si>
  <si>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</si>
  <si>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</si>
  <si>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</si>
  <si>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</si>
  <si>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</si>
  <si>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</si>
  <si>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</si>
  <si>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</si>
  <si>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</si>
  <si>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</si>
  <si>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</si>
  <si>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</si>
  <si>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</si>
  <si>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</si>
  <si>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</si>
  <si>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</si>
  <si>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</si>
  <si>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</si>
  <si>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</si>
  <si>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</si>
  <si>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</si>
  <si>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</si>
  <si>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</si>
  <si>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</si>
  <si>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</si>
  <si>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</si>
  <si>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</si>
  <si>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</si>
  <si>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</si>
  <si>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</si>
  <si>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</si>
  <si>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</si>
  <si>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</si>
  <si>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</si>
  <si>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</si>
  <si>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</si>
  <si>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</si>
  <si>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</si>
  <si>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</si>
  <si>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</si>
  <si>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</si>
  <si>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</si>
  <si>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</si>
  <si>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</si>
  <si>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</si>
  <si>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</si>
  <si>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</si>
  <si>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</si>
  <si>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</si>
  <si>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</si>
  <si>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</si>
  <si>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</si>
  <si>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</si>
  <si>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</si>
  <si>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</si>
  <si>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</si>
  <si>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</si>
  <si>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</si>
  <si>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</si>
  <si>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</si>
  <si>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</si>
  <si>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</si>
  <si>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</si>
  <si>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</si>
  <si>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</si>
  <si>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</si>
  <si>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</si>
  <si>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</si>
  <si>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</si>
  <si>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</si>
  <si>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</si>
  <si>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</si>
  <si>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</si>
  <si>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</si>
  <si>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</si>
  <si>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</si>
  <si>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</si>
  <si>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</si>
  <si>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</si>
  <si>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</si>
  <si>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</si>
  <si>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</si>
  <si>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</si>
  <si>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</si>
  <si>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</si>
  <si>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</si>
  <si>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</si>
  <si>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</si>
  <si>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</si>
  <si>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</si>
  <si>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</si>
  <si>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</si>
  <si>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</si>
  <si>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</si>
  <si>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</si>
  <si>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</si>
  <si>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</si>
  <si>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</si>
  <si>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</si>
  <si>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</si>
  <si>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</si>
  <si>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</si>
  <si>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</si>
  <si>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</si>
  <si>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</si>
  <si>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</si>
  <si>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</si>
  <si>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</si>
  <si>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</si>
  <si>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</si>
  <si>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</si>
  <si>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</si>
  <si>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</si>
  <si>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</si>
  <si>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</si>
  <si>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</si>
  <si>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</si>
  <si>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</si>
  <si>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</si>
  <si>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</si>
  <si>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</si>
  <si>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</si>
  <si>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</si>
  <si>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</si>
  <si>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</si>
  <si>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</si>
  <si>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</si>
  <si>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</si>
  <si>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</si>
  <si>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</si>
  <si>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</si>
  <si>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</si>
  <si>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</si>
  <si>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</si>
  <si>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</si>
  <si>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</si>
  <si>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</si>
  <si>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</si>
  <si>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</si>
  <si>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</si>
  <si>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</si>
  <si>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</si>
  <si>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</si>
  <si>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</si>
  <si>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</si>
  <si>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</si>
  <si>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</si>
  <si>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</si>
  <si>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</si>
  <si>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</si>
  <si>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</si>
  <si>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</si>
  <si>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</si>
  <si>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</si>
  <si>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</si>
  <si>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</si>
  <si>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</si>
  <si>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</si>
  <si>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</si>
  <si>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</si>
  <si>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</si>
  <si>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</si>
  <si>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</si>
  <si>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</si>
  <si>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</si>
  <si>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</si>
  <si>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</si>
  <si>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</si>
  <si>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</si>
  <si>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</si>
  <si>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</si>
  <si>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</si>
  <si>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</si>
  <si>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</si>
  <si>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</si>
  <si>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</si>
  <si>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</si>
  <si>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</si>
  <si>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</si>
  <si>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</si>
  <si>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</si>
  <si>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</si>
  <si>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</si>
  <si>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</si>
  <si>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</si>
  <si>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</si>
  <si>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</si>
  <si>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</si>
  <si>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</si>
  <si>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</si>
  <si>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</si>
  <si>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</si>
  <si>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</si>
  <si>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</si>
  <si>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</si>
  <si>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</si>
  <si>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</si>
  <si>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</si>
  <si>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</si>
  <si>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</si>
  <si>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</si>
  <si>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</si>
  <si>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</si>
  <si>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</si>
  <si>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</si>
  <si>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</si>
  <si>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</si>
  <si>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</si>
  <si>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</si>
  <si>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</si>
  <si>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</si>
  <si>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</si>
  <si>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</si>
  <si>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</si>
  <si>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</si>
  <si>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</si>
  <si>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</si>
  <si>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</si>
  <si>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</si>
  <si>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</si>
  <si>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</si>
  <si>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</si>
  <si>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</si>
  <si>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</si>
  <si>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</si>
  <si>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</si>
  <si>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</si>
  <si>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</si>
  <si>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</si>
  <si>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</si>
  <si>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</si>
  <si>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</si>
  <si>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</si>
  <si>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</si>
  <si>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</si>
  <si>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</si>
  <si>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</si>
  <si>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</si>
  <si>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</si>
  <si>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</si>
  <si>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</si>
  <si>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</si>
  <si>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</si>
  <si>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</si>
  <si>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</si>
  <si>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</si>
  <si>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</si>
  <si>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</si>
  <si>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</si>
  <si>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</si>
  <si>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</si>
  <si>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</si>
  <si>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</si>
  <si>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</si>
  <si>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</si>
  <si>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</si>
  <si>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</si>
  <si>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</si>
  <si>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</si>
  <si>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</si>
  <si>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</si>
  <si>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</si>
  <si>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</si>
  <si>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</si>
  <si>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</si>
  <si>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</si>
  <si>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</si>
  <si>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</si>
  <si>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</si>
  <si>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</si>
  <si>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</si>
  <si>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</si>
  <si>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</si>
  <si>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</si>
  <si>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</si>
  <si>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</si>
  <si>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</si>
  <si>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</si>
  <si>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</si>
  <si>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</si>
  <si>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</si>
  <si>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</si>
  <si>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</si>
  <si>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</si>
  <si>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</si>
  <si>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</si>
  <si>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</si>
  <si>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</si>
  <si>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</si>
  <si>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</si>
  <si>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</si>
  <si>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</si>
  <si>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</si>
  <si>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</si>
  <si>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</si>
  <si>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</si>
  <si>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</si>
  <si>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</si>
  <si>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</si>
  <si>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</si>
  <si>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</si>
  <si>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</si>
  <si>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</si>
  <si>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</si>
  <si>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</si>
  <si>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</si>
  <si>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</si>
  <si>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</si>
  <si>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</si>
  <si>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</si>
  <si>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</si>
  <si>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</si>
  <si>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</si>
  <si>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</si>
  <si>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</si>
  <si>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</si>
  <si>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</si>
  <si>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</si>
  <si>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</si>
  <si>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</si>
  <si>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</si>
  <si>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</si>
  <si>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</si>
  <si>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</si>
  <si>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</si>
  <si>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</si>
  <si>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</si>
  <si>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</si>
  <si>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</si>
  <si>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</si>
  <si>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</si>
  <si>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</si>
  <si>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</si>
  <si>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</si>
  <si>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</si>
  <si>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</si>
  <si>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</si>
  <si>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</si>
  <si>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</si>
  <si>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</si>
  <si>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</si>
  <si>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</si>
  <si>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</si>
  <si>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</si>
  <si>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</si>
  <si>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</si>
  <si>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</si>
  <si>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</si>
  <si>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</si>
  <si>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</si>
  <si>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</si>
  <si>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</si>
  <si>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</si>
  <si>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</si>
  <si>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</si>
  <si>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</si>
  <si>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</si>
  <si>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</si>
  <si>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</si>
  <si>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</si>
  <si>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</si>
  <si>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</si>
  <si>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</si>
  <si>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</si>
  <si>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</si>
  <si>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</si>
  <si>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</si>
  <si>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</si>
  <si>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</si>
  <si>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</si>
  <si>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</si>
  <si>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</si>
  <si>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</si>
  <si>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</si>
  <si>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</si>
  <si>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</si>
  <si>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</si>
  <si>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</si>
  <si>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</si>
  <si>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</si>
  <si>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</si>
  <si>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</si>
  <si>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</si>
  <si>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</si>
  <si>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</si>
  <si>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</si>
  <si>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</si>
  <si>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</si>
  <si>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</si>
  <si>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</si>
  <si>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</si>
  <si>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</si>
  <si>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</si>
  <si>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</si>
  <si>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</si>
  <si>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</si>
  <si>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</si>
  <si>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</si>
  <si>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</si>
  <si>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</si>
  <si>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</si>
  <si>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</si>
  <si>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</si>
  <si>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</si>
  <si>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</si>
  <si>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</si>
  <si>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</si>
  <si>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</si>
  <si>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</si>
  <si>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</si>
  <si>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</si>
  <si>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</si>
  <si>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</si>
  <si>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</si>
  <si>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</si>
  <si>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</si>
  <si>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</si>
  <si>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</si>
  <si>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</si>
  <si>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</si>
  <si>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</si>
  <si>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</si>
  <si>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</si>
  <si>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</si>
  <si>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</si>
  <si>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</si>
  <si>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</si>
  <si>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</si>
  <si>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</si>
  <si>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</si>
  <si>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</si>
  <si>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</si>
  <si>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</si>
  <si>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</si>
  <si>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</si>
  <si>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</si>
  <si>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</si>
  <si>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</si>
  <si>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</si>
  <si>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</si>
  <si>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</si>
  <si>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</si>
  <si>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</si>
  <si>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</si>
  <si>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</si>
  <si>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</si>
  <si>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</si>
  <si>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</si>
  <si>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</si>
  <si>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</si>
  <si>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</si>
  <si>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</si>
  <si>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</si>
  <si>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</si>
  <si>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</si>
  <si>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</si>
  <si>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</si>
  <si>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</si>
  <si>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</si>
  <si>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</si>
  <si>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</si>
  <si>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</si>
  <si>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</si>
  <si>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</si>
  <si>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</si>
  <si>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</si>
  <si>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</si>
  <si>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</si>
  <si>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</si>
  <si>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</si>
  <si>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</si>
  <si>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</si>
  <si>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</si>
  <si>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</si>
  <si>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</si>
  <si>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</si>
  <si>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</si>
  <si>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</si>
  <si>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</si>
  <si>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</si>
  <si>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</si>
  <si>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</si>
  <si>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</si>
  <si>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</si>
  <si>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</si>
  <si>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</si>
  <si>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</si>
  <si>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</si>
  <si>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</si>
  <si>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</si>
  <si>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</si>
  <si>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</si>
  <si>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</si>
  <si>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</si>
  <si>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</si>
  <si>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</si>
  <si>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</si>
  <si>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</si>
  <si>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</si>
  <si>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</si>
  <si>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</si>
  <si>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</si>
  <si>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</si>
  <si>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</si>
  <si>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</si>
  <si>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</si>
  <si>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</si>
  <si>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</si>
  <si>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</si>
  <si>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</si>
  <si>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</si>
  <si>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</si>
  <si>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</si>
  <si>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</si>
  <si>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</si>
  <si>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</si>
  <si>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</si>
  <si>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</si>
  <si>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</si>
  <si>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</si>
  <si>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</si>
  <si>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</si>
  <si>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</si>
  <si>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</si>
  <si>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</si>
  <si>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</si>
  <si>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</si>
  <si>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</si>
  <si>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</si>
  <si>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</si>
  <si>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</si>
  <si>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</si>
  <si>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</si>
  <si>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</si>
  <si>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</si>
  <si>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</si>
  <si>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</si>
  <si>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</si>
  <si>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</si>
  <si>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</si>
  <si>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</si>
  <si>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</si>
  <si>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</si>
  <si>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</si>
  <si>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</si>
  <si>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</si>
  <si>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</si>
  <si>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</si>
  <si>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</si>
  <si>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</si>
  <si>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</si>
  <si>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</si>
  <si>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</si>
  <si>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</si>
  <si>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</si>
  <si>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</si>
  <si>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</si>
  <si>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</si>
  <si>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</si>
  <si>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</si>
  <si>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</si>
  <si>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</si>
  <si>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</si>
  <si>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</si>
  <si>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</si>
  <si>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</si>
  <si>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</si>
  <si>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</si>
  <si>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</si>
  <si>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</si>
  <si>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</si>
  <si>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</si>
  <si>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</si>
  <si>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</si>
  <si>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</si>
  <si>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</si>
  <si>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</si>
  <si>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</si>
  <si>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</si>
  <si>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</si>
  <si>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</si>
  <si>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</si>
  <si>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</si>
  <si>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</si>
  <si>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</si>
  <si>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</si>
  <si>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</si>
  <si>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</si>
  <si>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</si>
  <si>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</si>
  <si>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</si>
  <si>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</si>
  <si>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</si>
  <si>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</si>
  <si>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</si>
  <si>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</si>
  <si>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</si>
  <si>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</si>
  <si>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</si>
  <si>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</si>
  <si>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</si>
  <si>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</si>
  <si>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</si>
  <si>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</si>
  <si>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</si>
  <si>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</si>
  <si>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</si>
  <si>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</si>
  <si>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</si>
  <si>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</si>
  <si>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</si>
  <si>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</si>
  <si>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</si>
  <si>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</si>
  <si>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</si>
  <si>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</si>
  <si>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</si>
  <si>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</si>
  <si>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</si>
  <si>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</si>
  <si>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</si>
  <si>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</si>
  <si>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</si>
  <si>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</si>
  <si>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</si>
  <si>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</si>
  <si>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</si>
  <si>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</si>
  <si>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</si>
  <si>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</si>
  <si>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</si>
  <si>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</si>
  <si>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</si>
  <si>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</si>
  <si>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</si>
  <si>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</si>
  <si>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</si>
  <si>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</si>
  <si>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</si>
  <si>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</si>
  <si>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</si>
  <si>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</si>
  <si>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</si>
  <si>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</si>
  <si>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</si>
  <si>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</si>
  <si>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</si>
  <si>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</si>
  <si>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</si>
  <si>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</si>
  <si>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</si>
  <si>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</si>
  <si>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</si>
  <si>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</si>
  <si>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</si>
  <si>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</si>
  <si>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</si>
  <si>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</si>
  <si>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</si>
  <si>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</si>
  <si>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</si>
  <si>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</si>
  <si>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</si>
  <si>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</si>
  <si>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</si>
  <si>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</si>
  <si>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</si>
  <si>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</si>
  <si>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</si>
  <si>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</si>
  <si>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</si>
  <si>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</si>
  <si>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</si>
  <si>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</si>
  <si>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</si>
  <si>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</si>
  <si>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</si>
  <si>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</si>
  <si>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</si>
  <si>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</si>
  <si>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</si>
  <si>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</si>
  <si>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</si>
  <si>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</si>
  <si>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</si>
  <si>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</si>
  <si>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</si>
  <si>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</si>
  <si>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</si>
  <si>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</si>
  <si>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</si>
  <si>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</si>
  <si>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</si>
  <si>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</si>
  <si>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</si>
  <si>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</si>
  <si>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</si>
  <si>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</si>
  <si>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</si>
  <si>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</si>
  <si>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</si>
  <si>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</si>
  <si>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</si>
  <si>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</si>
  <si>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</si>
  <si>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</si>
  <si>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</si>
  <si>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</si>
  <si>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</si>
  <si>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</si>
  <si>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</si>
  <si>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</si>
  <si>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</si>
  <si>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</si>
  <si>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</si>
  <si>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</si>
  <si>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</si>
  <si>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</si>
  <si>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</si>
  <si>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</si>
  <si>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</si>
  <si>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</si>
  <si>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</si>
  <si>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</si>
  <si>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</si>
  <si>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</si>
  <si>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</si>
  <si>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</si>
  <si>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</si>
  <si>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</si>
  <si>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</si>
  <si>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</si>
  <si>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</si>
  <si>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</si>
  <si>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</si>
  <si>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</si>
  <si>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</si>
  <si>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</si>
  <si>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</si>
  <si>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</si>
  <si>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</si>
  <si>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</si>
  <si>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</si>
  <si>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</si>
  <si>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</si>
  <si>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</si>
  <si>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</si>
  <si>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</si>
  <si>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</si>
  <si>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</si>
  <si>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</si>
  <si>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</si>
  <si>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</si>
  <si>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</si>
  <si>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</si>
  <si>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</si>
  <si>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</si>
  <si>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</si>
  <si>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</si>
  <si>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</si>
  <si>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</si>
  <si>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</si>
  <si>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</si>
  <si>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</si>
  <si>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</si>
  <si>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</si>
  <si>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</si>
  <si>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</si>
  <si>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</si>
  <si>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</si>
  <si>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</si>
  <si>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</si>
  <si>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</si>
  <si>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</si>
  <si>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</si>
  <si>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</si>
  <si>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</si>
  <si>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</si>
  <si>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</si>
  <si>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</si>
  <si>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</si>
  <si>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</si>
  <si>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</si>
  <si>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</si>
  <si>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</si>
  <si>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</si>
  <si>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</si>
  <si>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</si>
  <si>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</si>
  <si>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</si>
  <si>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</si>
  <si>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</si>
  <si>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</si>
  <si>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</si>
  <si>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</si>
  <si>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</si>
  <si>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</si>
  <si>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</si>
  <si>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</si>
  <si>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</si>
  <si>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</si>
  <si>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</si>
  <si>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</si>
  <si>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</si>
  <si>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</si>
  <si>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</si>
  <si>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</si>
  <si>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</si>
  <si>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</si>
  <si>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</si>
  <si>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</si>
  <si>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</si>
  <si>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</si>
  <si>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</si>
  <si>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</si>
  <si>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</si>
  <si>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</si>
  <si>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</si>
  <si>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</si>
  <si>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</si>
  <si>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</si>
  <si>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</si>
  <si>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</si>
  <si>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</si>
  <si>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</si>
  <si>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</si>
  <si>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</si>
  <si>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</si>
  <si>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</si>
  <si>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</si>
  <si>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</si>
  <si>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</si>
  <si>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</si>
  <si>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</si>
  <si>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</si>
  <si>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</si>
  <si>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</si>
  <si>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</si>
  <si>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</si>
  <si>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</si>
  <si>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</si>
  <si>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</si>
  <si>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</si>
  <si>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</si>
  <si>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</si>
  <si>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</si>
  <si>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</si>
  <si>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</si>
  <si>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</si>
  <si>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</si>
  <si>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</si>
  <si>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</si>
  <si>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</si>
  <si>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</si>
  <si>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</si>
  <si>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</si>
  <si>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</si>
  <si>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</si>
  <si>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</si>
  <si>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</si>
  <si>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</si>
  <si>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</si>
  <si>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</si>
  <si>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</si>
  <si>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</si>
  <si>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</si>
  <si>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</si>
  <si>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</si>
  <si>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</si>
  <si>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</si>
  <si>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</si>
  <si>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</si>
  <si>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</si>
  <si>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</si>
  <si>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</si>
  <si>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</si>
  <si>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</si>
  <si>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</si>
  <si>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</si>
  <si>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</si>
  <si>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</si>
  <si>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</si>
  <si>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</si>
  <si>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</si>
  <si>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</si>
  <si>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</si>
  <si>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</si>
  <si>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</si>
  <si>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</si>
  <si>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</si>
  <si>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</si>
  <si>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</si>
  <si>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</si>
  <si>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</si>
  <si>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</si>
  <si>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</si>
  <si>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</si>
  <si>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</si>
  <si>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</si>
  <si>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</si>
  <si>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</si>
  <si>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</si>
  <si>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</si>
  <si>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</si>
  <si>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</si>
  <si>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</si>
  <si>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</si>
  <si>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</si>
  <si>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</si>
  <si>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</si>
  <si>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</si>
  <si>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</si>
  <si>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</si>
  <si>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</si>
  <si>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</si>
  <si>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</si>
  <si>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</si>
  <si>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</si>
  <si>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</si>
  <si>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</si>
  <si>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</si>
  <si>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</si>
  <si>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</si>
  <si>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</si>
  <si>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</si>
  <si>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</si>
  <si>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</si>
  <si>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</si>
  <si>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</si>
  <si>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</si>
  <si>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</si>
  <si>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</si>
  <si>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</si>
  <si>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</si>
  <si>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</si>
  <si>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</si>
  <si>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</si>
  <si>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</si>
  <si>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</si>
  <si>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</si>
  <si>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</si>
  <si>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</si>
  <si>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</si>
  <si>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</si>
  <si>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</si>
  <si>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</si>
  <si>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</si>
  <si>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</si>
  <si>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</si>
  <si>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</si>
  <si>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</si>
  <si>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</si>
  <si>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</si>
  <si>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</si>
  <si>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</si>
  <si>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</si>
  <si>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</si>
  <si>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</si>
  <si>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</si>
  <si>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</si>
  <si>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</si>
  <si>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</si>
  <si>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</si>
  <si>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</si>
  <si>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</si>
  <si>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</si>
  <si>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</si>
  <si>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</si>
  <si>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</si>
  <si>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</si>
  <si>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</si>
  <si>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</si>
  <si>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</si>
  <si>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</si>
  <si>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</si>
  <si>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</si>
  <si>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</si>
  <si>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</si>
  <si>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</si>
  <si>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</si>
  <si>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</si>
  <si>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</si>
  <si>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</si>
  <si>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</si>
  <si>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</si>
  <si>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</si>
  <si>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</si>
  <si>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</si>
  <si>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</si>
  <si>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</si>
  <si>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</si>
  <si>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</si>
  <si>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</si>
  <si>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</si>
  <si>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</si>
  <si>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</si>
  <si>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</si>
  <si>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</si>
  <si>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</si>
  <si>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</si>
  <si>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</si>
  <si>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</si>
  <si>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</si>
  <si>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</si>
  <si>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</si>
  <si>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</si>
  <si>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</si>
  <si>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</si>
  <si>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</si>
  <si>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</si>
  <si>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</si>
  <si>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</si>
  <si>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</si>
  <si>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</si>
  <si>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</si>
  <si>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</si>
  <si>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</si>
  <si>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</si>
  <si>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</si>
  <si>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</si>
  <si>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</si>
  <si>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</si>
  <si>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</si>
  <si>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</si>
  <si>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</si>
  <si>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</si>
  <si>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</si>
  <si>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</si>
  <si>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</si>
  <si>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</si>
  <si>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</si>
  <si>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</si>
  <si>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</si>
  <si>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</si>
  <si>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</si>
  <si>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</si>
  <si>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</si>
  <si>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</si>
  <si>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</si>
  <si>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</si>
  <si>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</si>
  <si>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</si>
  <si>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</si>
  <si>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</si>
  <si>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</si>
  <si>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</si>
  <si>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</si>
  <si>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</si>
  <si>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</si>
  <si>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</si>
  <si>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</si>
  <si>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</si>
  <si>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</si>
  <si>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</si>
  <si>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</si>
  <si>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</si>
  <si>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</si>
  <si>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</si>
  <si>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</si>
  <si>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</si>
  <si>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</si>
  <si>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</si>
  <si>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</si>
  <si>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</si>
  <si>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</si>
  <si>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</si>
  <si>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</si>
  <si>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</si>
  <si>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</si>
  <si>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</si>
  <si>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</si>
  <si>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</si>
  <si>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</si>
  <si>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</si>
  <si>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</si>
  <si>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</si>
  <si>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</si>
  <si>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</si>
  <si>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</si>
  <si>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</si>
  <si>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</si>
  <si>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</si>
  <si>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</si>
  <si>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</si>
  <si>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</si>
  <si>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</si>
  <si>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</si>
  <si>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</si>
  <si>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</si>
  <si>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</si>
  <si>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</si>
  <si>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</si>
  <si>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</si>
  <si>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</si>
  <si>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</si>
  <si>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</si>
  <si>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</si>
  <si>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</si>
  <si>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</si>
  <si>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</si>
  <si>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</si>
  <si>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</si>
  <si>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</si>
  <si>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</si>
  <si>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</si>
  <si>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</si>
  <si>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</si>
  <si>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</si>
  <si>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</si>
  <si>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</si>
  <si>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</si>
  <si>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</si>
  <si>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</si>
  <si>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</si>
  <si>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</si>
  <si>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</si>
  <si>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</si>
  <si>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</si>
  <si>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</si>
  <si>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</si>
  <si>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</si>
  <si>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</si>
  <si>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</si>
  <si>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</si>
  <si>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</si>
  <si>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</si>
  <si>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</si>
  <si>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</si>
  <si>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</si>
  <si>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</si>
  <si>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</si>
  <si>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</si>
  <si>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</si>
  <si>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</si>
  <si>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</si>
  <si>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</si>
  <si>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</si>
  <si>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</si>
  <si>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</si>
  <si>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</si>
  <si>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</si>
  <si>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</si>
  <si>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</si>
  <si>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</si>
  <si>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</si>
  <si>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</si>
  <si>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</si>
  <si>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</si>
  <si>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</si>
  <si>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</si>
  <si>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</si>
  <si>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</si>
  <si>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</si>
  <si>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</si>
  <si>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</si>
  <si>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</si>
  <si>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</si>
  <si>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</si>
  <si>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</si>
  <si>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</si>
  <si>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</si>
  <si>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</si>
  <si>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</si>
  <si>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</si>
  <si>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</si>
  <si>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</si>
  <si>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</si>
  <si>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</si>
  <si>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</si>
  <si>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</si>
  <si>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</si>
  <si>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</si>
  <si>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</si>
  <si>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</si>
  <si>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</si>
  <si>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</si>
  <si>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</si>
  <si>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</si>
  <si>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</si>
  <si>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</si>
  <si>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</si>
  <si>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</si>
  <si>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</si>
  <si>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</si>
  <si>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</si>
  <si>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</si>
  <si>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</si>
  <si>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</si>
  <si>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</si>
  <si>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</si>
  <si>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</si>
  <si>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</si>
  <si>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</si>
  <si>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</si>
  <si>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</si>
  <si>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</si>
  <si>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</si>
  <si>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</si>
  <si>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</si>
  <si>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</si>
  <si>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</si>
  <si>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</si>
  <si>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</si>
  <si>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</si>
  <si>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</si>
  <si>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</si>
  <si>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</si>
  <si>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</si>
  <si>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</si>
  <si>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</si>
  <si>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</si>
  <si>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</si>
  <si>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</si>
  <si>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</si>
  <si>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</si>
  <si>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</si>
  <si>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</si>
  <si>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</si>
  <si>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</si>
  <si>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</si>
  <si>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</si>
  <si>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</si>
  <si>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</si>
  <si>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</si>
  <si>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</si>
  <si>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</si>
  <si>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</si>
  <si>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</si>
  <si>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</si>
  <si>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</si>
  <si>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</si>
  <si>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</si>
  <si>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</si>
  <si>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</si>
  <si>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</si>
  <si>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</si>
  <si>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</si>
  <si>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</si>
  <si>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</si>
  <si>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</si>
  <si>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</si>
  <si>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</si>
  <si>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</si>
  <si>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</si>
  <si>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</si>
  <si>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</si>
  <si>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</si>
  <si>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</si>
  <si>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</si>
  <si>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</si>
  <si>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</si>
  <si>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</si>
  <si>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</si>
  <si>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</si>
  <si>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</si>
  <si>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</si>
  <si>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</si>
  <si>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</si>
  <si>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</si>
  <si>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</si>
  <si>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</si>
  <si>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</si>
  <si>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</si>
  <si>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</si>
  <si>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</si>
  <si>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</si>
  <si>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</si>
  <si>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</si>
  <si>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</si>
  <si>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</si>
  <si>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</si>
  <si>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</si>
  <si>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</si>
  <si>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</si>
  <si>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</si>
  <si>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</si>
  <si>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</si>
  <si>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</si>
  <si>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</si>
  <si>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</si>
  <si>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</si>
  <si>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</si>
  <si>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</si>
  <si>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</si>
  <si>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</si>
  <si>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</si>
  <si>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</si>
  <si>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</si>
  <si>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</si>
  <si>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</si>
  <si>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</si>
  <si>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</si>
  <si>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</si>
  <si>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</si>
  <si>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</si>
  <si>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</si>
  <si>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</si>
  <si>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</si>
  <si>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</si>
  <si>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</si>
  <si>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</si>
  <si>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</si>
  <si>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</si>
  <si>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</si>
  <si>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</si>
  <si>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</si>
  <si>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</si>
  <si>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</si>
  <si>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</si>
  <si>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</si>
  <si>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</si>
  <si>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</si>
  <si>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</si>
  <si>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</si>
  <si>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</si>
  <si>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</si>
  <si>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</si>
  <si>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</si>
  <si>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</si>
  <si>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</si>
  <si>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</si>
  <si>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</si>
  <si>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</si>
  <si>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</si>
  <si>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</si>
  <si>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</si>
  <si>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</si>
  <si>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</si>
  <si>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</si>
  <si>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</si>
  <si>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</si>
  <si>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</si>
  <si>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</si>
  <si>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</si>
  <si>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</si>
  <si>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</si>
  <si>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</si>
  <si>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</si>
  <si>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</si>
  <si>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</si>
  <si>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</si>
  <si>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</si>
  <si>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</si>
  <si>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</si>
  <si>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</si>
  <si>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</si>
  <si>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</si>
  <si>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</si>
  <si>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</si>
  <si>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</si>
  <si>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</si>
  <si>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</si>
  <si>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</si>
  <si>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</si>
  <si>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</si>
  <si>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</si>
  <si>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</si>
  <si>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</si>
  <si>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</si>
  <si>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</si>
  <si>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</si>
  <si>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</si>
  <si>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</si>
  <si>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</si>
  <si>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</si>
  <si>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</si>
  <si>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</si>
  <si>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</si>
  <si>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</si>
  <si>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</si>
  <si>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</si>
  <si>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</si>
  <si>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</si>
  <si>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</si>
  <si>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</si>
  <si>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</si>
  <si>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</si>
  <si>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</si>
  <si>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</si>
  <si>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</si>
  <si>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</si>
  <si>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</si>
  <si>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</si>
  <si>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</si>
  <si>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</si>
  <si>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</si>
  <si>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</si>
  <si>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</si>
  <si>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</si>
  <si>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</si>
  <si>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</si>
  <si>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</si>
  <si>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</si>
  <si>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</si>
  <si>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</si>
  <si>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</si>
  <si>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</si>
  <si>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</si>
  <si>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</si>
  <si>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</si>
  <si>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</si>
  <si>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</si>
  <si>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</si>
  <si>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</si>
  <si>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</si>
  <si>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</si>
  <si>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</si>
  <si>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</si>
  <si>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</si>
  <si>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</si>
  <si>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</si>
  <si>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</si>
  <si>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</si>
  <si>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</si>
  <si>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</si>
  <si>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</si>
  <si>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</si>
  <si>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</si>
  <si>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</si>
  <si>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</si>
  <si>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</si>
  <si>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</si>
  <si>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</si>
  <si>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</si>
  <si>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</si>
  <si>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</si>
  <si>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</si>
  <si>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</si>
  <si>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</si>
  <si>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</si>
  <si>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</si>
  <si>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</si>
  <si>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</si>
  <si>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</si>
  <si>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</si>
  <si>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</si>
  <si>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</si>
  <si>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</si>
  <si>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</si>
  <si>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</si>
  <si>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</si>
  <si>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</si>
  <si>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</si>
  <si>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</si>
  <si>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</si>
  <si>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</si>
  <si>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</si>
  <si>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</si>
  <si>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</si>
  <si>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</si>
  <si>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</si>
  <si>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</si>
  <si>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</si>
  <si>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</si>
  <si>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</si>
  <si>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</si>
  <si>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</si>
  <si>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</si>
  <si>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</si>
  <si>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</si>
  <si>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</si>
  <si>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</si>
  <si>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</si>
  <si>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</si>
  <si>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</si>
  <si>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</si>
  <si>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</si>
  <si>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</si>
  <si>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</si>
  <si>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</si>
  <si>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</si>
  <si>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</si>
  <si>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</si>
  <si>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</si>
  <si>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</si>
  <si>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</si>
  <si>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</si>
  <si>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</si>
  <si>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</si>
  <si>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</si>
  <si>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</si>
  <si>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</si>
  <si>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</si>
  <si>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</si>
  <si>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</si>
  <si>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</si>
  <si>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</si>
  <si>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</si>
  <si>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</si>
  <si>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</si>
  <si>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</si>
  <si>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</si>
  <si>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</si>
  <si>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</si>
  <si>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</si>
  <si>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</si>
  <si>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</si>
  <si>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</si>
  <si>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</si>
  <si>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</si>
  <si>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</si>
  <si>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</si>
  <si>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</si>
  <si>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</si>
  <si>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</si>
  <si>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</si>
  <si>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</si>
  <si>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</si>
  <si>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</si>
  <si>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</si>
  <si>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</si>
  <si>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</si>
  <si>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</si>
  <si>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</si>
  <si>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</si>
  <si>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</si>
  <si>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</si>
  <si>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</si>
  <si>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</si>
  <si>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</si>
  <si>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</si>
  <si>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</si>
  <si>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</si>
  <si>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</si>
  <si>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</si>
  <si>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</si>
  <si>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</si>
  <si>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</si>
  <si>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</si>
  <si>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</si>
  <si>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</si>
  <si>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</si>
  <si>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</si>
  <si>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</si>
  <si>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</si>
  <si>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</si>
  <si>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</si>
  <si>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</si>
  <si>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</si>
  <si>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</si>
  <si>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</si>
  <si>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</si>
  <si>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</si>
  <si>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</si>
  <si>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</si>
  <si>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</si>
  <si>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</si>
  <si>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</si>
  <si>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</si>
  <si>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</si>
  <si>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</si>
  <si>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</si>
  <si>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</si>
  <si>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</si>
  <si>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</si>
  <si>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</si>
  <si>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</si>
  <si>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</si>
  <si>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</si>
  <si>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</si>
  <si>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</si>
  <si>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</si>
  <si>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</si>
  <si>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</si>
  <si>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</si>
  <si>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</si>
  <si>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</si>
  <si>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</si>
  <si>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</si>
  <si>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</si>
  <si>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</si>
  <si>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</si>
  <si>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</si>
  <si>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</si>
  <si>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</si>
  <si>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</si>
  <si>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</si>
  <si>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</si>
  <si>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</si>
  <si>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</si>
  <si>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</si>
  <si>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</si>
  <si>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</si>
  <si>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</si>
  <si>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</si>
  <si>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</si>
  <si>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</si>
  <si>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</si>
  <si>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</si>
  <si>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</si>
  <si>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</si>
  <si>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</si>
  <si>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</si>
  <si>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</si>
  <si>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</si>
  <si>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</si>
  <si>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</si>
  <si>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</si>
  <si>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</si>
  <si>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</si>
  <si>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</si>
  <si>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</si>
  <si>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</si>
  <si>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</si>
  <si>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</si>
  <si>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</si>
  <si>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</si>
  <si>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</si>
  <si>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</si>
  <si>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</si>
  <si>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</si>
  <si>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</si>
  <si>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</si>
  <si>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</si>
  <si>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</si>
  <si>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</si>
  <si>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</si>
  <si>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</si>
  <si>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</si>
  <si>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</si>
  <si>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</si>
  <si>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</si>
  <si>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</si>
  <si>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</si>
  <si>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</si>
  <si>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</si>
  <si>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</si>
  <si>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</si>
  <si>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</si>
  <si>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</si>
  <si>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</si>
  <si>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</si>
  <si>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</si>
  <si>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</si>
  <si>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</si>
  <si>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</si>
  <si>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</si>
  <si>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</si>
  <si>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</si>
  <si>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</si>
  <si>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</si>
  <si>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</si>
  <si>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</si>
  <si>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</si>
  <si>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</si>
  <si>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</si>
  <si>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</si>
  <si>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</si>
  <si>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</si>
  <si>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</si>
  <si>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</si>
  <si>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</si>
  <si>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</si>
  <si>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</si>
  <si>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</si>
  <si>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</si>
  <si>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</si>
  <si>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</si>
  <si>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</si>
  <si>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</si>
  <si>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</si>
  <si>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</si>
  <si>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</si>
  <si>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</si>
  <si>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</si>
  <si>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</si>
  <si>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</si>
  <si>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</si>
  <si>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</si>
  <si>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</si>
  <si>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</si>
  <si>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</si>
  <si>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</si>
  <si>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</si>
  <si>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</si>
  <si>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</si>
  <si>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</si>
  <si>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</si>
  <si>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</si>
  <si>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</si>
  <si>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</si>
  <si>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</si>
  <si>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</si>
  <si>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</si>
  <si>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</si>
  <si>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</si>
  <si>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</si>
  <si>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</si>
  <si>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</si>
  <si>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</si>
  <si>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</si>
  <si>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</si>
  <si>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</si>
  <si>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</si>
  <si>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</si>
  <si>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</si>
  <si>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</si>
  <si>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</si>
  <si>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</si>
  <si>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</si>
  <si>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</si>
  <si>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</si>
  <si>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</si>
  <si>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</si>
  <si>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</si>
  <si>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</si>
  <si>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</si>
  <si>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</si>
  <si>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</si>
  <si>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</si>
  <si>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</si>
  <si>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</si>
  <si>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</si>
  <si>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</si>
  <si>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</si>
  <si>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</si>
  <si>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</si>
  <si>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</si>
  <si>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</si>
  <si>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</si>
  <si>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</si>
  <si>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</si>
  <si>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</si>
  <si>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</si>
  <si>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</si>
  <si>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</si>
  <si>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</si>
  <si>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</si>
  <si>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</si>
  <si>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</si>
  <si>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</si>
  <si>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</si>
  <si>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</si>
  <si>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</si>
  <si>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</si>
  <si>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</si>
  <si>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</si>
  <si>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</si>
  <si>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</si>
  <si>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</si>
  <si>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</si>
  <si>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</si>
  <si>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</si>
  <si>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</si>
  <si>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</si>
  <si>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</si>
  <si>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</si>
  <si>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</si>
  <si>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</si>
  <si>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</si>
  <si>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</si>
  <si>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</si>
  <si>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</si>
  <si>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</si>
  <si>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</si>
  <si>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</si>
  <si>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</si>
  <si>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</si>
  <si>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</si>
  <si>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</si>
  <si>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</si>
  <si>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</si>
  <si>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</si>
  <si>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</si>
  <si>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</si>
  <si>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</si>
  <si>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</si>
  <si>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</si>
  <si>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</si>
  <si>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</si>
  <si>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</si>
  <si>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</si>
  <si>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</si>
  <si>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</si>
  <si>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</si>
  <si>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</si>
  <si>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</si>
  <si>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</si>
  <si>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</si>
  <si>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</si>
  <si>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</si>
  <si>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</si>
  <si>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</si>
  <si>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</si>
  <si>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</si>
  <si>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</si>
  <si>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</si>
  <si>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</si>
  <si>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</si>
  <si>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</si>
  <si>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</si>
  <si>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</si>
  <si>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</si>
  <si>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</si>
  <si>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</si>
  <si>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</si>
  <si>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</si>
  <si>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</si>
  <si>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</si>
  <si>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</si>
  <si>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</si>
  <si>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</si>
  <si>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</si>
  <si>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</si>
  <si>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</si>
  <si>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</si>
  <si>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</si>
  <si>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</si>
  <si>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</si>
  <si>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</si>
  <si>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</si>
  <si>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</si>
  <si>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</si>
  <si>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</si>
  <si>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</si>
  <si>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</si>
  <si>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</si>
  <si>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</si>
  <si>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</si>
  <si>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</si>
  <si>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</si>
  <si>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</si>
  <si>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</si>
  <si>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</si>
  <si>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</si>
  <si>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</si>
  <si>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</si>
  <si>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</si>
  <si>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</si>
  <si>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</si>
  <si>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</si>
  <si>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</si>
  <si>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</si>
  <si>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</si>
  <si>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</si>
  <si>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</si>
  <si>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</si>
  <si>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</si>
  <si>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</si>
  <si>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</si>
  <si>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</si>
  <si>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</si>
  <si>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</si>
  <si>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</si>
  <si>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</si>
  <si>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</si>
  <si>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</si>
  <si>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</si>
  <si>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</si>
  <si>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</si>
  <si>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</si>
  <si>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</si>
  <si>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</si>
  <si>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</si>
  <si>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</si>
  <si>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</si>
  <si>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</si>
  <si>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</si>
  <si>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</si>
  <si>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</si>
  <si>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</si>
  <si>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</si>
  <si>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</si>
  <si>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</si>
  <si>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</si>
  <si>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</si>
  <si>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</si>
  <si>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</si>
  <si>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</si>
  <si>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</si>
  <si>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</si>
  <si>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</si>
  <si>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</si>
  <si>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</si>
  <si>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</si>
  <si>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</si>
  <si>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</si>
  <si>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</si>
  <si>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</si>
  <si>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</si>
  <si>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</si>
  <si>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</si>
  <si>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</si>
  <si>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</si>
  <si>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</si>
  <si>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</si>
  <si>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</si>
  <si>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</si>
  <si>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</si>
  <si>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</si>
  <si>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</si>
  <si>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</si>
  <si>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</si>
  <si>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</si>
  <si>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</si>
  <si>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</si>
  <si>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</si>
  <si>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</si>
  <si>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</si>
  <si>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</si>
  <si>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</si>
  <si>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</si>
  <si>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</si>
  <si>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</si>
  <si>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</si>
  <si>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</si>
  <si>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</si>
  <si>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</si>
  <si>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</si>
  <si>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</si>
  <si>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</si>
  <si>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</si>
  <si>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</si>
  <si>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</si>
  <si>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</si>
  <si>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</si>
  <si>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</si>
  <si>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</si>
  <si>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</si>
  <si>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</si>
  <si>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</si>
  <si>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</si>
  <si>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</si>
  <si>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</si>
  <si>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</si>
  <si>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</si>
  <si>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</si>
  <si>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</si>
  <si>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</si>
  <si>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</si>
  <si>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</si>
  <si>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</si>
  <si>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</si>
  <si>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</si>
  <si>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</si>
  <si>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</si>
  <si>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</si>
  <si>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</si>
  <si>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</si>
  <si>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</si>
  <si>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</si>
  <si>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</si>
  <si>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</si>
  <si>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</si>
  <si>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</si>
  <si>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</si>
  <si>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</si>
  <si>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</si>
  <si>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</si>
  <si>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</si>
  <si>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</si>
  <si>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</si>
  <si>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</si>
  <si>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</si>
  <si>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</si>
  <si>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</si>
  <si>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</si>
  <si>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</si>
  <si>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</si>
  <si>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</si>
  <si>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</si>
  <si>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</si>
  <si>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</si>
  <si>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</si>
  <si>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</si>
  <si>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</si>
  <si>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</si>
  <si>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</si>
  <si>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</si>
  <si>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</si>
  <si>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</si>
  <si>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</si>
  <si>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</si>
  <si>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</si>
  <si>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</si>
  <si>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</si>
  <si>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</si>
  <si>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</si>
  <si>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</si>
  <si>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</si>
  <si>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</si>
  <si>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</si>
  <si>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</si>
  <si>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</si>
  <si>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</si>
  <si>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</si>
  <si>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</si>
  <si>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</si>
  <si>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</si>
  <si>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</si>
  <si>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</si>
  <si>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</si>
  <si>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</si>
  <si>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</si>
  <si>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</si>
  <si>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</si>
  <si>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</si>
  <si>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</si>
  <si>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</si>
  <si>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</si>
  <si>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</si>
  <si>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</si>
  <si>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</si>
  <si>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</si>
  <si>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</si>
  <si>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</si>
  <si>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</si>
  <si>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</si>
  <si>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</si>
  <si>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</si>
  <si>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</si>
  <si>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</si>
  <si>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</si>
  <si>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</si>
  <si>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</si>
  <si>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</si>
  <si>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</si>
  <si>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</si>
  <si>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</si>
  <si>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</si>
  <si>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</si>
  <si>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</si>
  <si>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</si>
  <si>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</si>
  <si>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</si>
  <si>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</si>
  <si>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</si>
  <si>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</si>
  <si>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</si>
  <si>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</si>
  <si>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</si>
  <si>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</si>
  <si>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</si>
  <si>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</si>
  <si>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</si>
  <si>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</si>
  <si>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</si>
  <si>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</si>
  <si>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</si>
  <si>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</si>
  <si>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</si>
  <si>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</si>
  <si>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</si>
  <si>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</si>
  <si>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</si>
  <si>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</si>
  <si>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</si>
  <si>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</si>
  <si>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</si>
  <si>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</si>
  <si>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</si>
  <si>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</si>
  <si>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</si>
  <si>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</si>
  <si>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</si>
  <si>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</si>
  <si>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</si>
  <si>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</si>
  <si>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</si>
  <si>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</si>
  <si>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</si>
  <si>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</si>
  <si>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</si>
  <si>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</si>
  <si>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</si>
  <si>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</si>
  <si>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</si>
  <si>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</si>
  <si>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</si>
  <si>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</si>
  <si>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</si>
  <si>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</si>
  <si>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</si>
  <si>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</si>
  <si>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</si>
  <si>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</si>
  <si>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</si>
  <si>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</si>
  <si>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</si>
  <si>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</si>
  <si>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</si>
  <si>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</si>
  <si>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</si>
  <si>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</si>
  <si>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</si>
  <si>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</si>
  <si>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</si>
  <si>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</si>
  <si>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</si>
  <si>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</si>
  <si>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</si>
  <si>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</si>
  <si>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</si>
  <si>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</si>
  <si>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</si>
  <si>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</si>
  <si>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</si>
  <si>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</si>
  <si>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</si>
  <si>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</si>
  <si>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</si>
  <si>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</si>
  <si>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</si>
  <si>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</si>
  <si>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</si>
  <si>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</si>
  <si>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</si>
  <si>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</si>
  <si>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</si>
  <si>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</si>
  <si>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</si>
  <si>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</si>
  <si>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</si>
  <si>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</si>
  <si>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</si>
  <si>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</si>
  <si>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</si>
  <si>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</si>
  <si>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</si>
  <si>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</si>
  <si>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</si>
  <si>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</si>
  <si>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</si>
  <si>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</si>
  <si>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</si>
  <si>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</si>
  <si>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</si>
  <si>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</si>
  <si>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</si>
  <si>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</si>
  <si>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</si>
  <si>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</si>
  <si>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</si>
  <si>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</si>
  <si>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</si>
  <si>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</si>
  <si>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</si>
  <si>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</si>
  <si>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</si>
  <si>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</si>
  <si>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</si>
  <si>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</si>
  <si>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</si>
  <si>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</si>
  <si>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</si>
  <si>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</si>
  <si>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</si>
  <si>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</si>
  <si>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</si>
  <si>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</si>
  <si>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</si>
  <si>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</si>
  <si>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</si>
  <si>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</si>
  <si>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</si>
  <si>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</si>
  <si>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</si>
  <si>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</si>
  <si>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</si>
  <si>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</si>
  <si>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</si>
  <si>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</si>
  <si>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</si>
  <si>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</si>
  <si>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</si>
  <si>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</si>
  <si>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</si>
  <si>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</si>
  <si>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</si>
  <si>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</si>
  <si>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</si>
  <si>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</si>
  <si>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</si>
  <si>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</si>
  <si>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</si>
  <si>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</si>
  <si>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</si>
  <si>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</si>
  <si>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</si>
  <si>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</si>
  <si>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</si>
  <si>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</si>
  <si>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</si>
  <si>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</si>
  <si>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</si>
  <si>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</si>
  <si>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</si>
  <si>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</si>
  <si>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</si>
  <si>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</si>
  <si>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</si>
  <si>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</si>
  <si>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</si>
  <si>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</si>
  <si>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</si>
  <si>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</si>
  <si>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</si>
  <si>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</si>
  <si>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</si>
  <si>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</si>
  <si>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</si>
  <si>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</si>
  <si>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</si>
  <si>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</si>
  <si>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</si>
  <si>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</si>
  <si>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</si>
  <si>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</si>
  <si>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</si>
  <si>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</si>
  <si>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</si>
  <si>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</si>
  <si>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</si>
  <si>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</si>
  <si>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</si>
  <si>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</si>
  <si>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</si>
  <si>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</si>
  <si>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</si>
  <si>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</si>
  <si>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</si>
  <si>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</si>
  <si>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</si>
  <si>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</si>
  <si>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</si>
  <si>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</si>
  <si>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</si>
  <si>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</si>
  <si>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</si>
  <si>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</si>
  <si>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</si>
  <si>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</si>
  <si>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</si>
  <si>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</si>
  <si>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</si>
  <si>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</si>
  <si>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</si>
  <si>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</si>
  <si>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</si>
  <si>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</si>
  <si>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</si>
  <si>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</si>
  <si>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</si>
  <si>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</si>
  <si>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</si>
  <si>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</si>
  <si>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</si>
  <si>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</si>
  <si>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</si>
  <si>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</si>
  <si>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</si>
  <si>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</si>
  <si>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</si>
  <si>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</si>
  <si>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</si>
  <si>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</si>
  <si>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</si>
  <si>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</si>
  <si>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</si>
  <si>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</si>
  <si>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</si>
  <si>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</si>
  <si>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</si>
  <si>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</si>
  <si>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</si>
  <si>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</si>
  <si>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</si>
  <si>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</si>
  <si>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</si>
  <si>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</si>
  <si>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</si>
  <si>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</si>
  <si>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</si>
  <si>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</si>
  <si>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</si>
  <si>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</si>
  <si>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</si>
  <si>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</si>
  <si>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</si>
  <si>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</si>
  <si>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</si>
  <si>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</si>
  <si>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</si>
  <si>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</si>
  <si>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</si>
  <si>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</si>
  <si>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</si>
  <si>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</si>
  <si>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</si>
  <si>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</si>
  <si>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</si>
  <si>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</si>
  <si>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</si>
  <si>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</si>
  <si>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</si>
  <si>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</si>
  <si>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</si>
  <si>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</si>
  <si>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</si>
  <si>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</si>
  <si>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</si>
  <si>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</si>
  <si>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</si>
  <si>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</si>
  <si>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</si>
  <si>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</si>
  <si>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</si>
  <si>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</si>
  <si>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</si>
  <si>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</si>
  <si>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</si>
  <si>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</si>
  <si>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</si>
  <si>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</si>
  <si>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</si>
  <si>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</si>
  <si>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</si>
  <si>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</si>
  <si>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</si>
  <si>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</si>
  <si>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</si>
  <si>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</si>
  <si>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</si>
  <si>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</si>
  <si>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</si>
  <si>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</si>
  <si>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</si>
  <si>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</si>
  <si>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</si>
  <si>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</si>
  <si>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</si>
  <si>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</si>
  <si>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</si>
  <si>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</si>
  <si>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</si>
  <si>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</si>
  <si>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</si>
  <si>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</si>
  <si>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</si>
  <si>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</si>
  <si>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</si>
  <si>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</si>
  <si>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</si>
  <si>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</si>
  <si>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</si>
  <si>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</si>
  <si>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</si>
  <si>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</si>
  <si>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</si>
  <si>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</si>
  <si>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</si>
  <si>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</si>
  <si>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</si>
  <si>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</si>
  <si>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</si>
  <si>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</si>
  <si>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</si>
  <si>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</si>
  <si>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</si>
  <si>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</si>
  <si>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</si>
  <si>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</si>
  <si>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</si>
  <si>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</si>
  <si>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</si>
  <si>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</si>
  <si>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</si>
  <si>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</si>
  <si>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</si>
  <si>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</si>
  <si>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</si>
  <si>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</si>
  <si>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</si>
  <si>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</si>
  <si>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</si>
  <si>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</si>
  <si>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</si>
  <si>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</si>
  <si>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</si>
  <si>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</si>
  <si>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</si>
  <si>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</si>
  <si>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</si>
  <si>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</si>
  <si>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</si>
  <si>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</si>
  <si>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</si>
  <si>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</si>
  <si>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</si>
  <si>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</si>
  <si>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</si>
  <si>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</si>
  <si>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</si>
  <si>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</si>
  <si>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</si>
  <si>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</si>
  <si>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</si>
  <si>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</si>
  <si>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</si>
  <si>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</si>
  <si>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</si>
  <si>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</si>
  <si>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</si>
  <si>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</si>
  <si>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</si>
  <si>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</si>
  <si>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</si>
  <si>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</si>
  <si>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</si>
  <si>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</si>
  <si>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</si>
  <si>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</si>
  <si>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</si>
  <si>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</si>
  <si>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</si>
  <si>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</si>
  <si>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</si>
  <si>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</si>
  <si>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</si>
  <si>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</si>
  <si>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</si>
  <si>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</si>
  <si>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</si>
  <si>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</si>
  <si>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</si>
  <si>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</si>
  <si>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</si>
  <si>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</si>
  <si>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</si>
  <si>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</si>
  <si>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</si>
  <si>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</si>
  <si>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</si>
  <si>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</si>
  <si>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</si>
  <si>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</si>
  <si>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</si>
  <si>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</si>
  <si>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</si>
  <si>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</si>
  <si>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</si>
  <si>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</si>
  <si>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</si>
  <si>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</si>
  <si>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</si>
  <si>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</si>
  <si>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</si>
  <si>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</si>
  <si>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</si>
  <si>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</si>
  <si>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</si>
  <si>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</si>
  <si>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</si>
  <si>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</si>
  <si>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</si>
  <si>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</si>
  <si>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</si>
  <si>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</si>
  <si>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</si>
  <si>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</si>
  <si>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</si>
  <si>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</si>
  <si>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</si>
  <si>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</si>
  <si>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</si>
  <si>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</si>
  <si>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</si>
  <si>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</si>
  <si>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</si>
  <si>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</si>
  <si>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</si>
  <si>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</si>
  <si>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</si>
  <si>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</si>
  <si>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</si>
  <si>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</si>
  <si>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</si>
  <si>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</si>
  <si>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</si>
  <si>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</si>
  <si>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</si>
  <si>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</si>
  <si>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</si>
  <si>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</si>
  <si>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</si>
  <si>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</si>
  <si>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</si>
  <si>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</si>
  <si>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</si>
  <si>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</si>
  <si>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</si>
  <si>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</si>
  <si>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</si>
  <si>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</si>
  <si>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</si>
  <si>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</si>
  <si>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</si>
  <si>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</si>
  <si>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</si>
  <si>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</si>
  <si>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</si>
  <si>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</si>
  <si>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</si>
  <si>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</si>
  <si>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</si>
  <si>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</si>
  <si>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</si>
  <si>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</si>
  <si>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</si>
  <si>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</si>
  <si>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</si>
  <si>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</si>
  <si>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</si>
  <si>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</si>
  <si>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</si>
  <si>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</si>
  <si>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</si>
  <si>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</si>
  <si>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</si>
  <si>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</si>
  <si>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</si>
  <si>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</si>
  <si>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</si>
  <si>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</si>
  <si>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</si>
  <si>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</si>
  <si>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</si>
  <si>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</si>
  <si>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</si>
  <si>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</si>
  <si>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</si>
  <si>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</si>
  <si>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</si>
  <si>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</si>
  <si>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</si>
  <si>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</si>
  <si>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</si>
  <si>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</si>
  <si>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</si>
  <si>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</si>
  <si>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</si>
  <si>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</si>
  <si>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</si>
  <si>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</si>
  <si>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</si>
  <si>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</si>
  <si>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</si>
  <si>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</si>
  <si>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</si>
  <si>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</si>
  <si>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</si>
  <si>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</si>
  <si>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</si>
  <si>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</si>
  <si>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</si>
  <si>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</si>
  <si>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</si>
  <si>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</si>
  <si>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</si>
  <si>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</si>
  <si>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</si>
  <si>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</si>
  <si>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</si>
  <si>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</si>
  <si>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</si>
  <si>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</si>
  <si>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</si>
  <si>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</si>
  <si>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</si>
  <si>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</si>
  <si>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</si>
  <si>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</si>
  <si>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</si>
  <si>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</si>
  <si>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</si>
  <si>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</si>
  <si>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</si>
  <si>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</si>
  <si>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</si>
  <si>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</si>
  <si>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</si>
  <si>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</si>
  <si>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</si>
  <si>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</si>
  <si>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</si>
  <si>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</si>
  <si>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</si>
  <si>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</si>
  <si>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</si>
  <si>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</si>
  <si>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</si>
  <si>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</si>
  <si>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</si>
  <si>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</si>
  <si>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</si>
  <si>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</si>
  <si>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</si>
  <si>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</si>
  <si>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</si>
  <si>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</si>
  <si>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</si>
  <si>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</si>
  <si>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</si>
  <si>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</si>
  <si>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</si>
  <si>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</si>
  <si>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</si>
  <si>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</si>
  <si>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</si>
  <si>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</si>
  <si>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</si>
  <si>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</si>
  <si>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</si>
  <si>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</si>
  <si>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</si>
  <si>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</si>
  <si>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</si>
  <si>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</si>
  <si>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</si>
  <si>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</si>
  <si>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</si>
  <si>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</si>
  <si>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</si>
  <si>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</si>
  <si>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</si>
  <si>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</si>
  <si>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</si>
  <si>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</si>
  <si>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</si>
  <si>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</si>
  <si>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</si>
  <si>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</si>
  <si>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</si>
  <si>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</si>
  <si>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</si>
  <si>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</si>
  <si>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</si>
  <si>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</si>
  <si>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</si>
  <si>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</si>
  <si>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</si>
  <si>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</si>
  <si>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</si>
  <si>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</si>
  <si>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</si>
  <si>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</si>
  <si>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</si>
  <si>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</si>
  <si>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</si>
  <si>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</si>
  <si>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</si>
  <si>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</si>
  <si>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</si>
  <si>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</si>
  <si>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</si>
  <si>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</si>
  <si>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</si>
  <si>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</si>
  <si>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</si>
  <si>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</si>
  <si>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</si>
  <si>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</si>
  <si>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</si>
  <si>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</si>
  <si>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</si>
  <si>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</si>
  <si>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</si>
  <si>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</si>
  <si>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</si>
  <si>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</si>
  <si>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</si>
  <si>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</si>
  <si>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</si>
  <si>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</si>
  <si>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</si>
  <si>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</si>
  <si>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</si>
  <si>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</si>
  <si>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</si>
  <si>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</si>
  <si>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</si>
  <si>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</si>
  <si>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</si>
  <si>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</si>
  <si>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</si>
  <si>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</si>
  <si>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</si>
  <si>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</si>
  <si>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</si>
  <si>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</si>
  <si>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</si>
  <si>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</si>
  <si>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</si>
  <si>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</si>
  <si>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</si>
  <si>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</si>
  <si>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</si>
  <si>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</si>
  <si>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</si>
  <si>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</si>
  <si>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</si>
  <si>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</si>
  <si>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</si>
  <si>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</si>
  <si>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</si>
  <si>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</si>
  <si>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</si>
  <si>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</si>
  <si>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</si>
  <si>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</si>
  <si>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</si>
  <si>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</si>
  <si>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</si>
  <si>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</si>
  <si>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</si>
  <si>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</si>
  <si>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</si>
  <si>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</si>
  <si>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</si>
  <si>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</si>
  <si>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</si>
  <si>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</si>
  <si>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</si>
  <si>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</si>
  <si>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</si>
  <si>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</si>
  <si>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</si>
  <si>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</si>
  <si>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</si>
  <si>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</si>
  <si>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</si>
  <si>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</si>
  <si>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</si>
  <si>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</si>
  <si>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</si>
  <si>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</si>
  <si>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</si>
  <si>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</si>
  <si>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</si>
  <si>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</si>
  <si>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</si>
  <si>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</si>
  <si>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</si>
  <si>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</si>
  <si>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</si>
  <si>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</si>
  <si>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</si>
  <si>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</si>
  <si>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</si>
  <si>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</si>
  <si>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</si>
  <si>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</si>
  <si>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</si>
  <si>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</si>
  <si>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</si>
  <si>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</si>
  <si>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</si>
  <si>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</si>
  <si>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</si>
  <si>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</si>
  <si>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</si>
  <si>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</si>
  <si>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</si>
  <si>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</si>
  <si>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</si>
  <si>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</si>
  <si>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</si>
  <si>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</si>
  <si>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</si>
  <si>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</si>
  <si>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</si>
  <si>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</si>
  <si>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</si>
  <si>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</si>
  <si>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</si>
  <si>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</si>
  <si>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</si>
  <si>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</si>
  <si>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</si>
  <si>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</si>
  <si>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</si>
  <si>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</si>
  <si>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</si>
  <si>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</si>
  <si>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</si>
  <si>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</si>
  <si>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</si>
  <si>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</si>
  <si>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</si>
  <si>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</si>
  <si>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</si>
  <si>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</si>
  <si>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</si>
  <si>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</si>
  <si>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</si>
  <si>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</si>
  <si>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</si>
  <si>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</si>
  <si>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</si>
  <si>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</si>
  <si>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</si>
  <si>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</si>
  <si>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</si>
  <si>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</si>
  <si>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</si>
  <si>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</si>
  <si>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</si>
  <si>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</si>
  <si>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</si>
  <si>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</si>
  <si>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</si>
  <si>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</si>
  <si>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</si>
  <si>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</si>
  <si>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</si>
  <si>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</si>
  <si>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</si>
  <si>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</si>
  <si>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</si>
  <si>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</si>
  <si>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</si>
  <si>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</si>
  <si>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</si>
  <si>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</si>
  <si>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</si>
  <si>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</si>
  <si>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</si>
  <si>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</si>
  <si>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</si>
  <si>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</si>
  <si>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</si>
  <si>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</si>
  <si>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</si>
  <si>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</si>
  <si>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</si>
  <si>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</si>
  <si>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</si>
  <si>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</si>
  <si>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</si>
  <si>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</si>
  <si>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</si>
  <si>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</si>
  <si>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</si>
  <si>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</si>
  <si>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</si>
  <si>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</si>
  <si>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</si>
  <si>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</si>
  <si>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</si>
  <si>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</si>
  <si>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</si>
  <si>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</si>
  <si>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</si>
  <si>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</si>
  <si>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</si>
  <si>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</si>
  <si>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</si>
  <si>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</si>
  <si>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</si>
  <si>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</si>
  <si>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</si>
  <si>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</si>
  <si>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</si>
  <si>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</si>
  <si>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</si>
  <si>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</si>
  <si>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</si>
  <si>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</si>
  <si>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</si>
  <si>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</si>
  <si>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</si>
  <si>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</si>
  <si>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</si>
  <si>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</si>
  <si>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</si>
  <si>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</si>
  <si>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</si>
  <si>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</si>
  <si>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</si>
  <si>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</si>
  <si>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</si>
  <si>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</si>
  <si>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</si>
  <si>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</si>
  <si>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</si>
  <si>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</si>
  <si>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</si>
  <si>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</si>
  <si>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</si>
  <si>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</si>
  <si>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</si>
  <si>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</si>
  <si>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</si>
  <si>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</si>
  <si>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</si>
  <si>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</si>
  <si>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</si>
  <si>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</si>
  <si>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</si>
  <si>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</si>
  <si>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</si>
  <si>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</si>
  <si>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</si>
  <si>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</si>
  <si>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</si>
  <si>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</si>
  <si>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</si>
  <si>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</si>
  <si>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</si>
  <si>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</si>
  <si>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</si>
  <si>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</si>
  <si>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</si>
  <si>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</si>
  <si>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</si>
  <si>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</si>
  <si>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</si>
  <si>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</si>
  <si>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</si>
  <si>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</si>
  <si>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</si>
  <si>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</si>
  <si>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</si>
  <si>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</si>
  <si>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</si>
  <si>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</si>
  <si>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</si>
  <si>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</si>
  <si>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</si>
  <si>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</si>
  <si>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</si>
  <si>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</si>
  <si>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</si>
  <si>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</si>
  <si>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</si>
  <si>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</si>
  <si>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</si>
  <si>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</si>
  <si>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</si>
  <si>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</si>
  <si>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</si>
  <si>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</si>
  <si>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</si>
  <si>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</si>
  <si>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</si>
  <si>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</si>
  <si>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</si>
  <si>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</si>
  <si>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</si>
  <si>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</si>
  <si>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</si>
  <si>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</si>
  <si>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</si>
  <si>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</si>
  <si>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</si>
  <si>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</si>
  <si>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</si>
  <si>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</si>
  <si>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</si>
  <si>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</si>
  <si>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</si>
  <si>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</si>
  <si>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</si>
  <si>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</si>
  <si>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</si>
  <si>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</si>
  <si>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</si>
  <si>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</si>
  <si>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</si>
  <si>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</si>
  <si>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</si>
  <si>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</si>
  <si>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</si>
  <si>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</si>
  <si>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</si>
  <si>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</si>
  <si>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</si>
  <si>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</si>
  <si>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</si>
  <si>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</si>
  <si>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</si>
  <si>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</si>
  <si>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</si>
  <si>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</si>
  <si>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</si>
  <si>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</si>
  <si>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</si>
  <si>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</si>
  <si>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</si>
  <si>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</si>
  <si>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</si>
  <si>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</si>
  <si>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</si>
  <si>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</si>
  <si>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</si>
  <si>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</si>
  <si>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</si>
  <si>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</si>
  <si>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</si>
  <si>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</si>
  <si>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</si>
  <si>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</si>
  <si>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</si>
  <si>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</si>
  <si>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</si>
  <si>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</si>
  <si>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</si>
  <si>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</si>
  <si>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</si>
  <si>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</si>
  <si>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</si>
  <si>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</si>
  <si>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</si>
  <si>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</si>
  <si>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</si>
  <si>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</si>
  <si>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</si>
  <si>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</si>
  <si>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</si>
  <si>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</si>
  <si>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</si>
  <si>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</si>
  <si>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</si>
  <si>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</si>
  <si>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</si>
  <si>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</si>
  <si>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</si>
  <si>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</si>
  <si>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</si>
  <si>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</si>
  <si>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</si>
  <si>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</si>
  <si>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</si>
  <si>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</si>
  <si>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</si>
  <si>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</si>
  <si>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</si>
  <si>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</si>
  <si>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</si>
  <si>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</si>
  <si>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</si>
  <si>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</si>
  <si>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</si>
  <si>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</si>
  <si>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</si>
  <si>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</si>
  <si>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</si>
  <si>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</si>
  <si>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</si>
  <si>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</si>
  <si>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</si>
  <si>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</si>
  <si>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</si>
  <si>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</si>
  <si>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</si>
  <si>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</si>
  <si>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</si>
  <si>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</si>
  <si>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</si>
  <si>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</si>
  <si>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</si>
  <si>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</si>
  <si>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</si>
  <si>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</si>
  <si>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</si>
  <si>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</si>
  <si>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</si>
  <si>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</si>
  <si>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</si>
  <si>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</si>
  <si>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</si>
  <si>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</si>
  <si>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</si>
  <si>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</si>
  <si>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</si>
  <si>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</si>
  <si>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</si>
  <si>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</si>
  <si>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</si>
  <si>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</si>
  <si>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</si>
  <si>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</si>
  <si>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</si>
  <si>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</si>
  <si>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</si>
  <si>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</si>
  <si>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</si>
  <si>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</si>
  <si>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</si>
  <si>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</si>
  <si>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</si>
  <si>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</si>
  <si>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</si>
  <si>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</si>
  <si>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</si>
  <si>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</si>
  <si>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</si>
  <si>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</si>
  <si>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</si>
  <si>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</si>
  <si>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</si>
  <si>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</si>
  <si>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</si>
  <si>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</si>
  <si>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</si>
  <si>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</si>
  <si>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</si>
  <si>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</si>
  <si>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</si>
  <si>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</si>
  <si>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</si>
  <si>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</si>
  <si>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</si>
  <si>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</si>
  <si>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</si>
  <si>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</si>
  <si>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</si>
  <si>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</si>
  <si>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</si>
  <si>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</si>
  <si>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</si>
  <si>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</si>
  <si>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</si>
  <si>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</si>
  <si>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</si>
  <si>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</si>
  <si>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</si>
  <si>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</si>
  <si>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</si>
  <si>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</si>
  <si>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</si>
  <si>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</si>
  <si>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</si>
  <si>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</si>
  <si>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</si>
  <si>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</si>
  <si>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</si>
  <si>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</si>
  <si>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</si>
  <si>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</si>
  <si>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</si>
  <si>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</si>
  <si>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</si>
  <si>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</si>
  <si>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</si>
  <si>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</si>
  <si>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</si>
  <si>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</si>
  <si>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</si>
  <si>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</si>
  <si>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</si>
  <si>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</si>
  <si>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</si>
  <si>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</si>
  <si>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</si>
  <si>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</si>
  <si>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</si>
  <si>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</si>
  <si>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</si>
  <si>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</si>
  <si>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</si>
  <si>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</si>
  <si>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</si>
  <si>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</si>
  <si>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</si>
  <si>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</si>
  <si>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</si>
  <si>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</si>
  <si>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</si>
  <si>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</si>
  <si>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</si>
  <si>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</si>
  <si>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</si>
  <si>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</si>
  <si>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</si>
  <si>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</si>
  <si>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</si>
  <si>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</si>
  <si>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</si>
  <si>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</si>
  <si>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</si>
  <si>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</si>
  <si>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</si>
  <si>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</si>
  <si>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</si>
  <si>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</si>
  <si>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</si>
  <si>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</si>
  <si>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</si>
  <si>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</si>
  <si>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</si>
  <si>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</si>
  <si>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</si>
  <si>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</si>
  <si>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</si>
  <si>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</si>
  <si>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</si>
  <si>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</si>
  <si>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</si>
  <si>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</si>
  <si>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</si>
  <si>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</si>
  <si>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</si>
  <si>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</si>
  <si>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</si>
  <si>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</si>
  <si>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</si>
  <si>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</si>
  <si>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</si>
  <si>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</si>
  <si>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</si>
  <si>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</si>
  <si>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</si>
  <si>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</si>
  <si>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</si>
  <si>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</si>
  <si>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</si>
  <si>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</si>
  <si>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</si>
  <si>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</si>
  <si>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</si>
  <si>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</si>
  <si>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</si>
  <si>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</si>
  <si>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</si>
  <si>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</si>
  <si>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</si>
  <si>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</si>
  <si>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</si>
  <si>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</si>
  <si>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</si>
  <si>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</si>
  <si>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</si>
  <si>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</si>
  <si>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</si>
  <si>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</si>
  <si>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</si>
  <si>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</si>
  <si>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</si>
  <si>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</si>
  <si>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</si>
  <si>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</si>
  <si>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</si>
  <si>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</si>
  <si>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</si>
  <si>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</si>
  <si>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</si>
  <si>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</si>
  <si>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</si>
  <si>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</si>
  <si>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</si>
  <si>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</si>
  <si>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</si>
  <si>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</si>
  <si>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</si>
  <si>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</si>
  <si>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</si>
  <si>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</si>
  <si>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</si>
  <si>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</si>
  <si>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</si>
  <si>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</si>
  <si>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</si>
  <si>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</si>
  <si>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</si>
  <si>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</si>
  <si>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</si>
  <si>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</si>
  <si>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</si>
  <si>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</si>
  <si>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</si>
  <si>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</si>
  <si>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</si>
  <si>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</si>
  <si>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</si>
  <si>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</si>
  <si>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</si>
  <si>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</si>
  <si>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</si>
  <si>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</si>
  <si>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</si>
  <si>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</si>
  <si>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</si>
  <si>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</si>
  <si>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</si>
  <si>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</si>
  <si>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</si>
  <si>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</si>
  <si>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</si>
  <si>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</si>
  <si>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</si>
  <si>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</si>
  <si>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</si>
  <si>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</si>
  <si>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</si>
  <si>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</si>
  <si>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</si>
  <si>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</si>
  <si>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</si>
  <si>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</si>
  <si>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</si>
  <si>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</si>
  <si>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</si>
  <si>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</si>
  <si>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</si>
  <si>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</si>
  <si>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</si>
  <si>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</si>
  <si>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</si>
  <si>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</si>
  <si>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</si>
  <si>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</si>
  <si>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</si>
  <si>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</si>
  <si>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</si>
  <si>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</si>
  <si>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</si>
  <si>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</si>
  <si>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</si>
  <si>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</si>
  <si>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</si>
  <si>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</si>
  <si>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</si>
  <si>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</si>
  <si>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</si>
  <si>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</si>
  <si>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</si>
  <si>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</si>
  <si>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</si>
  <si>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</si>
  <si>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</si>
  <si>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</si>
  <si>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</si>
  <si>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</si>
  <si>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</si>
  <si>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</si>
  <si>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</si>
  <si>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</si>
  <si>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</si>
  <si>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</si>
  <si>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</si>
  <si>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</si>
  <si>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</si>
  <si>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</si>
  <si>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</si>
  <si>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</si>
  <si>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</si>
  <si>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</si>
  <si>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</si>
  <si>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</si>
  <si>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</si>
  <si>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</si>
  <si>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</si>
  <si>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</si>
  <si>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</si>
  <si>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</si>
  <si>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</si>
  <si>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</si>
  <si>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</si>
  <si>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</si>
  <si>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</si>
  <si>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</si>
  <si>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</si>
  <si>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</si>
  <si>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</si>
  <si>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</si>
  <si>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</si>
  <si>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</si>
  <si>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</si>
  <si>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</si>
  <si>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</si>
  <si>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</si>
  <si>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</si>
  <si>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</si>
  <si>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</si>
  <si>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</si>
  <si>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</si>
  <si>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</si>
  <si>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</si>
  <si>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</si>
  <si>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</si>
  <si>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</si>
  <si>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</si>
  <si>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</si>
  <si>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</si>
  <si>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</si>
  <si>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</si>
  <si>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</si>
  <si>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</si>
  <si>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</si>
  <si>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</si>
  <si>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</si>
  <si>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</si>
  <si>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</si>
  <si>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</si>
  <si>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</si>
  <si>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</si>
  <si>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</si>
  <si>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</si>
  <si>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</si>
  <si>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</si>
  <si>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</si>
  <si>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</si>
  <si>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</si>
  <si>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</si>
  <si>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</si>
  <si>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</si>
  <si>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</si>
  <si>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</si>
  <si>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</si>
  <si>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</si>
  <si>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</si>
  <si>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</si>
  <si>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</si>
  <si>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</si>
  <si>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</si>
  <si>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</si>
  <si>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</si>
  <si>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</si>
  <si>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</si>
  <si>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</si>
  <si>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</si>
  <si>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</si>
  <si>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</si>
  <si>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</si>
  <si>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</si>
  <si>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</si>
  <si>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</si>
  <si>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</si>
  <si>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</si>
  <si>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</si>
  <si>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</si>
  <si>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</si>
  <si>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</si>
  <si>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</si>
  <si>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</si>
  <si>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</si>
  <si>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</si>
  <si>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</si>
  <si>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</si>
  <si>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</si>
  <si>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</si>
  <si>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</si>
  <si>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</si>
  <si>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</si>
  <si>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</si>
  <si>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</si>
  <si>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</si>
  <si>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</si>
  <si>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</si>
  <si>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</si>
  <si>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</si>
  <si>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</si>
  <si>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</si>
  <si>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</si>
  <si>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</si>
  <si>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</si>
  <si>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</si>
  <si>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</si>
  <si>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</si>
  <si>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</si>
  <si>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</si>
  <si>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</si>
  <si>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</si>
  <si>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</si>
  <si>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</si>
  <si>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</si>
  <si>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</si>
  <si>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</si>
  <si>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</si>
  <si>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</si>
  <si>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</si>
  <si>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</si>
  <si>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</si>
  <si>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</si>
  <si>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</si>
  <si>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</si>
  <si>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</si>
  <si>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</si>
  <si>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</si>
  <si>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</si>
  <si>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</si>
  <si>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</si>
  <si>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</si>
  <si>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</si>
  <si>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</si>
  <si>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</si>
  <si>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</si>
  <si>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</si>
  <si>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</si>
  <si>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</si>
  <si>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</si>
  <si>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</si>
  <si>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</si>
  <si>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</si>
  <si>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</si>
  <si>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</si>
  <si>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</si>
  <si>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</si>
  <si>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</si>
  <si>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</si>
  <si>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</si>
  <si>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</si>
  <si>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</si>
  <si>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</si>
  <si>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</si>
  <si>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</si>
  <si>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</si>
  <si>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</si>
  <si>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</si>
  <si>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</si>
  <si>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</si>
  <si>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</si>
  <si>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</si>
  <si>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</si>
  <si>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</si>
  <si>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</si>
  <si>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</si>
  <si>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</si>
  <si>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</si>
  <si>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</si>
  <si>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</si>
  <si>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</si>
  <si>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</si>
  <si>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</si>
  <si>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</si>
  <si>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</si>
  <si>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</si>
  <si>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</si>
  <si>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</si>
  <si>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</si>
  <si>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</si>
  <si>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</si>
  <si>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</si>
  <si>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</si>
  <si>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</si>
  <si>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</si>
  <si>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</si>
  <si>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</si>
  <si>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</si>
  <si>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</si>
  <si>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</si>
  <si>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</si>
  <si>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</si>
  <si>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</si>
  <si>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</si>
  <si>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</si>
  <si>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</si>
  <si>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</si>
  <si>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</si>
  <si>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</si>
  <si>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</si>
  <si>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</si>
  <si>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</si>
  <si>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</si>
  <si>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</si>
  <si>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</si>
  <si>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</si>
  <si>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</si>
  <si>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</si>
  <si>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</si>
  <si>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</si>
  <si>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</si>
  <si>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</si>
  <si>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</si>
  <si>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</si>
  <si>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</si>
  <si>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</si>
  <si>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</si>
  <si>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</si>
  <si>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</si>
  <si>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</si>
  <si>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</si>
  <si>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</si>
  <si>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</si>
  <si>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</si>
  <si>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</si>
  <si>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</si>
  <si>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</si>
  <si>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</si>
  <si>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</si>
  <si>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</si>
  <si>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</si>
  <si>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</si>
  <si>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</si>
  <si>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</si>
  <si>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</si>
  <si>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</si>
  <si>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</si>
  <si>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</si>
  <si>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</si>
  <si>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</si>
  <si>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</si>
  <si>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</si>
  <si>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</si>
  <si>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</si>
  <si>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</si>
  <si>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</si>
  <si>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</si>
  <si>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</si>
  <si>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</si>
  <si>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</si>
  <si>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</si>
  <si>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</si>
  <si>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</si>
  <si>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</si>
  <si>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</si>
  <si>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</si>
  <si>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</si>
  <si>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</si>
  <si>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</si>
  <si>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</si>
  <si>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</si>
  <si>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</si>
  <si>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</si>
  <si>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</si>
  <si>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</si>
  <si>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</si>
  <si>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</si>
  <si>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</si>
  <si>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</si>
  <si>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</si>
  <si>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</si>
  <si>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</si>
  <si>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</si>
  <si>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</si>
  <si>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</si>
  <si>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</si>
  <si>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</si>
  <si>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</si>
  <si>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</si>
  <si>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</si>
  <si>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</si>
  <si>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</si>
  <si>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</si>
  <si>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</si>
  <si>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</si>
  <si>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</si>
  <si>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</si>
  <si>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</si>
  <si>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</si>
  <si>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</si>
  <si>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</si>
  <si>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</si>
  <si>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</si>
  <si>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</si>
  <si>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</si>
  <si>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</si>
  <si>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</si>
  <si>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</si>
  <si>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</si>
  <si>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</si>
  <si>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</si>
  <si>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</si>
  <si>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</si>
  <si>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</si>
  <si>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</si>
  <si>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</si>
  <si>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</si>
  <si>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</si>
  <si>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</si>
  <si>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</si>
  <si>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</si>
  <si>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</si>
  <si>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</si>
  <si>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</si>
  <si>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</si>
  <si>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</si>
  <si>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</si>
  <si>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</si>
  <si>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</si>
  <si>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</si>
  <si>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</si>
  <si>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</si>
  <si>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</si>
  <si>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</si>
  <si>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</si>
  <si>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</si>
  <si>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</si>
  <si>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</si>
  <si>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</si>
  <si>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</si>
  <si>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</si>
  <si>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</si>
  <si>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</si>
  <si>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</si>
  <si>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</si>
  <si>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</si>
  <si>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</si>
  <si>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</si>
  <si>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</si>
  <si>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</si>
  <si>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</si>
  <si>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</si>
  <si>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</si>
  <si>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</si>
  <si>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</si>
  <si>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</si>
  <si>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</si>
  <si>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</si>
  <si>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</si>
  <si>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</si>
  <si>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</si>
  <si>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</si>
  <si>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</si>
  <si>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</si>
  <si>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</si>
  <si>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</si>
  <si>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</si>
  <si>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</si>
  <si>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</si>
  <si>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</si>
  <si>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</si>
  <si>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</si>
  <si>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</si>
  <si>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</si>
  <si>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</si>
  <si>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</si>
  <si>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</si>
  <si>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</si>
  <si>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</si>
  <si>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</si>
  <si>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</si>
  <si>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</si>
  <si>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</si>
  <si>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</si>
  <si>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</si>
  <si>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</si>
  <si>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</si>
  <si>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</si>
  <si>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</si>
  <si>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</si>
  <si>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</si>
  <si>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</si>
  <si>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</si>
  <si>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</si>
  <si>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</si>
  <si>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</si>
  <si>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</si>
  <si>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</si>
  <si>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</si>
  <si>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</si>
  <si>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</si>
  <si>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</si>
  <si>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</si>
  <si>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</si>
  <si>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</si>
  <si>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</si>
  <si>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</si>
  <si>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</si>
  <si>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</si>
  <si>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</si>
  <si>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</si>
  <si>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</si>
  <si>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</si>
  <si>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</si>
  <si>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</si>
  <si>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</si>
  <si>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</si>
  <si>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</si>
  <si>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</si>
  <si>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</si>
  <si>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</si>
  <si>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</si>
  <si>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</si>
  <si>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</si>
  <si>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</si>
  <si>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</si>
  <si>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</si>
  <si>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</si>
  <si>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</si>
  <si>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</si>
  <si>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</si>
  <si>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</si>
  <si>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</si>
  <si>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</si>
  <si>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</si>
  <si>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</si>
  <si>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</si>
  <si>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</si>
  <si>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</si>
  <si>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</si>
  <si>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</si>
  <si>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</si>
  <si>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</si>
  <si>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</si>
  <si>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</si>
  <si>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</si>
  <si>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</si>
  <si>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</si>
  <si>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</si>
  <si>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</si>
  <si>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</si>
  <si>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</si>
  <si>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</si>
  <si>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</si>
  <si>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</si>
  <si>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</si>
  <si>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</si>
  <si>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</si>
  <si>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</si>
  <si>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</si>
  <si>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</si>
  <si>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</si>
  <si>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</si>
  <si>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</si>
  <si>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</si>
  <si>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</si>
  <si>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</si>
  <si>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</si>
  <si>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</si>
  <si>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</si>
  <si>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</si>
  <si>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</si>
  <si>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</si>
  <si>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</si>
  <si>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</si>
  <si>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</si>
  <si>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</si>
  <si>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</si>
  <si>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</si>
  <si>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</si>
  <si>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</si>
  <si>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</si>
  <si>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</si>
  <si>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</si>
  <si>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</si>
  <si>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</si>
  <si>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</si>
  <si>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</si>
  <si>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</si>
  <si>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</si>
  <si>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</si>
  <si>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</si>
  <si>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</si>
  <si>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</si>
  <si>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</si>
  <si>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</si>
  <si>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</si>
  <si>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</si>
  <si>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</si>
  <si>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</si>
  <si>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</si>
  <si>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</si>
  <si>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</si>
  <si>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</si>
  <si>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</si>
  <si>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</si>
  <si>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</si>
  <si>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</si>
  <si>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</si>
  <si>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</si>
  <si>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</si>
  <si>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</si>
  <si>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</si>
  <si>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</si>
  <si>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</si>
  <si>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</si>
  <si>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</si>
  <si>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</si>
  <si>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</si>
  <si>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</si>
  <si>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</si>
  <si>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</si>
  <si>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</si>
  <si>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</si>
  <si>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</si>
  <si>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</si>
  <si>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</si>
  <si>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</si>
  <si>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</si>
  <si>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</si>
  <si>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</si>
  <si>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</si>
  <si>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</si>
  <si>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</si>
  <si>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</si>
  <si>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</si>
  <si>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</si>
  <si>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</si>
  <si>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</si>
  <si>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</si>
  <si>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</si>
  <si>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</si>
  <si>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</si>
  <si>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</si>
  <si>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</si>
  <si>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</si>
  <si>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</si>
  <si>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</si>
  <si>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</si>
  <si>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</si>
  <si>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</si>
  <si>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</si>
  <si>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</si>
  <si>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</si>
  <si>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</si>
  <si>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</si>
  <si>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</si>
  <si>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</si>
  <si>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</si>
  <si>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</si>
  <si>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</si>
  <si>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</si>
  <si>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</si>
  <si>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</si>
  <si>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</si>
  <si>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</si>
  <si>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</si>
  <si>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</si>
  <si>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</si>
  <si>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</si>
  <si>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</si>
  <si>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</si>
  <si>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</si>
  <si>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</si>
  <si>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</si>
  <si>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</si>
  <si>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</si>
  <si>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</si>
  <si>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</si>
  <si>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</si>
  <si>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</si>
  <si>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</si>
  <si>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</si>
  <si>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</si>
  <si>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</si>
  <si>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</si>
  <si>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</si>
  <si>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</si>
  <si>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</si>
  <si>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</si>
  <si>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</si>
  <si>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</si>
  <si>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</si>
  <si>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</si>
  <si>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</si>
  <si>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</si>
  <si>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</si>
  <si>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</si>
  <si>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</si>
  <si>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</si>
  <si>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</si>
  <si>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</si>
  <si>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</si>
  <si>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</si>
  <si>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</si>
  <si>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</si>
  <si>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</si>
  <si>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</si>
  <si>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</si>
  <si>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</si>
  <si>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</si>
  <si>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</si>
  <si>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</si>
  <si>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</si>
  <si>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</si>
  <si>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</si>
  <si>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</si>
  <si>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</si>
  <si>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</si>
  <si>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</si>
  <si>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</si>
  <si>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</si>
  <si>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</si>
  <si>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</si>
  <si>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</si>
  <si>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</si>
  <si>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</si>
  <si>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</si>
  <si>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</si>
  <si>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</si>
  <si>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</si>
  <si>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</si>
  <si>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</si>
  <si>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</si>
  <si>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</si>
  <si>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</si>
  <si>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</si>
  <si>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</si>
  <si>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</si>
  <si>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</si>
  <si>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</si>
  <si>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</si>
  <si>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</si>
  <si>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</si>
  <si>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</si>
  <si>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</si>
  <si>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</si>
  <si>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</si>
  <si>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</si>
  <si>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</si>
  <si>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</si>
  <si>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</si>
  <si>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</si>
  <si>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</si>
  <si>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</si>
  <si>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</si>
  <si>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</si>
  <si>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</si>
  <si>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</si>
  <si>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</si>
  <si>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</si>
  <si>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</si>
  <si>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</si>
  <si>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</si>
  <si>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</si>
  <si>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</si>
  <si>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</si>
  <si>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</si>
  <si>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</si>
  <si>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</si>
  <si>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</si>
  <si>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</si>
  <si>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</si>
  <si>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</si>
  <si>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</si>
  <si>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</si>
  <si>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</si>
  <si>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</si>
  <si>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</si>
  <si>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</si>
  <si>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</si>
  <si>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</si>
  <si>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</si>
  <si>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</si>
  <si>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</si>
  <si>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</si>
  <si>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</si>
  <si>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</si>
  <si>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</si>
  <si>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</si>
  <si>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</si>
  <si>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</si>
  <si>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</si>
  <si>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</si>
  <si>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</si>
  <si>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</si>
  <si>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</si>
  <si>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</si>
  <si>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</si>
  <si>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</si>
  <si>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</si>
  <si>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</si>
  <si>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</si>
  <si>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</si>
  <si>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</si>
  <si>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</si>
  <si>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</si>
  <si>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</si>
  <si>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</si>
  <si>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</si>
  <si>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</si>
  <si>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</si>
  <si>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</si>
  <si>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</si>
  <si>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</si>
  <si>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</si>
  <si>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</si>
  <si>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</si>
  <si>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</si>
  <si>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</si>
  <si>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</si>
  <si>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</si>
  <si>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</si>
  <si>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</si>
  <si>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</si>
  <si>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</si>
  <si>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</si>
  <si>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</si>
  <si>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</si>
  <si>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</si>
  <si>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</si>
  <si>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</si>
  <si>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</si>
  <si>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</si>
  <si>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</si>
  <si>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</si>
  <si>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</si>
  <si>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</si>
  <si>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</si>
  <si>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</si>
  <si>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</si>
  <si>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</si>
  <si>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</si>
  <si>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</si>
  <si>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</si>
  <si>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</si>
  <si>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</si>
  <si>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</si>
  <si>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</si>
  <si>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</si>
  <si>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</si>
  <si>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</si>
  <si>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</si>
  <si>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</si>
  <si>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</si>
  <si>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</si>
  <si>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</si>
  <si>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</si>
  <si>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</si>
  <si>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</si>
  <si>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</si>
  <si>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</si>
  <si>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</si>
  <si>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</si>
  <si>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</si>
  <si>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</si>
  <si>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</si>
  <si>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</si>
  <si>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</si>
  <si>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</si>
  <si>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</si>
  <si>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</si>
  <si>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</si>
  <si>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</si>
  <si>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</si>
  <si>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</si>
  <si>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</si>
  <si>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</si>
  <si>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</si>
  <si>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</si>
  <si>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</si>
  <si>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</si>
  <si>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</si>
  <si>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</si>
  <si>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</si>
  <si>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</si>
  <si>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</si>
  <si>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</si>
  <si>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</si>
  <si>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</si>
  <si>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</si>
  <si>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</si>
  <si>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</si>
  <si>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</si>
  <si>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</si>
  <si>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</si>
  <si>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</si>
  <si>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</si>
  <si>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</si>
  <si>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</si>
  <si>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</si>
  <si>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</si>
  <si>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</si>
  <si>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</si>
  <si>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</si>
  <si>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</si>
  <si>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</si>
  <si>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</si>
  <si>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</si>
  <si>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</si>
  <si>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</si>
  <si>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</si>
  <si>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</si>
  <si>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</si>
  <si>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</si>
  <si>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</si>
  <si>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</si>
  <si>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</si>
  <si>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</si>
  <si>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</si>
  <si>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</si>
  <si>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</si>
  <si>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</si>
  <si>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</si>
  <si>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</si>
  <si>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</si>
  <si>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</si>
  <si>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</si>
  <si>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</si>
  <si>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</si>
  <si>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</si>
  <si>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</si>
  <si>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</si>
  <si>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</si>
  <si>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</si>
  <si>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</si>
  <si>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</si>
  <si>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</si>
  <si>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</si>
  <si>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</si>
  <si>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</si>
  <si>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</si>
  <si>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</si>
  <si>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</si>
  <si>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</si>
  <si>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</si>
  <si>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</si>
  <si>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</si>
  <si>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</si>
  <si>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</si>
  <si>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</si>
  <si>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</si>
  <si>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</si>
  <si>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</si>
  <si>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</si>
  <si>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</si>
  <si>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</si>
  <si>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</si>
  <si>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</si>
  <si>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</si>
  <si>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</si>
  <si>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</si>
  <si>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</si>
  <si>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</si>
  <si>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</si>
  <si>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</si>
  <si>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</si>
  <si>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</si>
  <si>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</si>
  <si>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</si>
  <si>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</si>
  <si>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</si>
  <si>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</si>
  <si>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</si>
  <si>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</si>
  <si>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</si>
  <si>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</si>
  <si>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</si>
  <si>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</si>
  <si>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</si>
  <si>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</si>
  <si>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</si>
  <si>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</si>
  <si>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</si>
  <si>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</si>
  <si>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</si>
  <si>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</si>
  <si>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</si>
  <si>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</si>
  <si>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</si>
  <si>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</si>
  <si>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</si>
  <si>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</si>
  <si>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</si>
  <si>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</si>
  <si>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</si>
  <si>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</si>
  <si>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</si>
  <si>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</si>
  <si>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</si>
  <si>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</si>
  <si>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</si>
  <si>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</si>
  <si>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</si>
  <si>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</si>
  <si>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</si>
  <si>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</si>
  <si>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</si>
  <si>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</si>
  <si>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</si>
  <si>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</si>
  <si>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</si>
  <si>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</si>
  <si>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</si>
  <si>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</si>
  <si>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</si>
  <si>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</si>
  <si>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</si>
  <si>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</si>
  <si>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</si>
  <si>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</si>
  <si>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</si>
  <si>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</si>
  <si>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</si>
  <si>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</si>
  <si>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</si>
  <si>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</si>
  <si>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</si>
  <si>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</si>
  <si>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</si>
  <si>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</si>
  <si>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</si>
  <si>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</si>
  <si>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</si>
  <si>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</si>
  <si>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</si>
  <si>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</si>
  <si>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</si>
  <si>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</si>
  <si>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</si>
  <si>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</si>
  <si>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</si>
  <si>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</si>
  <si>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</si>
  <si>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</si>
  <si>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</si>
  <si>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</si>
  <si>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</si>
  <si>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</si>
  <si>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</si>
  <si>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</si>
  <si>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</si>
  <si>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</si>
  <si>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</si>
  <si>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</si>
  <si>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</si>
  <si>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</si>
  <si>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</si>
  <si>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</si>
  <si>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</si>
  <si>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</si>
  <si>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</si>
  <si>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</si>
  <si>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</si>
  <si>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</si>
  <si>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</si>
  <si>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</si>
  <si>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</si>
  <si>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</si>
  <si>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</si>
  <si>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</si>
  <si>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</si>
  <si>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</si>
  <si>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</si>
  <si>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</si>
  <si>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</si>
  <si>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</si>
  <si>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</si>
  <si>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</si>
  <si>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</si>
  <si>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</si>
  <si>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</si>
  <si>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</si>
  <si>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</si>
  <si>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</si>
  <si>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</si>
  <si>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</si>
  <si>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</si>
  <si>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</si>
  <si>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</si>
  <si>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</si>
  <si>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</si>
  <si>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</si>
  <si>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</si>
  <si>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</si>
  <si>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</si>
  <si>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</si>
  <si>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</si>
  <si>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</si>
  <si>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</si>
  <si>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</si>
  <si>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</si>
  <si>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</si>
  <si>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</si>
  <si>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</si>
  <si>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</si>
  <si>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</si>
  <si>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</si>
  <si>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</si>
  <si>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</si>
  <si>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</si>
  <si>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</si>
  <si>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</si>
  <si>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</si>
  <si>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</si>
  <si>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</si>
  <si>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</si>
  <si>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</si>
  <si>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</si>
  <si>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</si>
  <si>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</si>
  <si>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</si>
  <si>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</si>
  <si>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</si>
  <si>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</si>
  <si>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</si>
  <si>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</si>
  <si>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</si>
  <si>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</si>
  <si>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</si>
  <si>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</si>
  <si>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</si>
  <si>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</si>
  <si>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</si>
  <si>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</si>
  <si>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</si>
  <si>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</si>
  <si>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</si>
  <si>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</si>
  <si>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</si>
  <si>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</si>
  <si>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</si>
  <si>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</si>
  <si>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</si>
  <si>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</si>
  <si>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</si>
  <si>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</si>
  <si>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</si>
  <si>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</si>
  <si>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</si>
  <si>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</si>
  <si>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</si>
  <si>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</si>
  <si>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</si>
  <si>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</si>
  <si>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</si>
  <si>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</si>
  <si>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</si>
  <si>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</si>
  <si>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</si>
  <si>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</si>
  <si>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</si>
  <si>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</si>
  <si>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</si>
  <si>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</si>
  <si>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</si>
  <si>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</si>
  <si>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</si>
  <si>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</si>
  <si>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</si>
  <si>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</si>
  <si>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</si>
  <si>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</si>
  <si>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</si>
  <si>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</si>
  <si>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</si>
  <si>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</si>
  <si>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</si>
  <si>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</si>
  <si>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</si>
  <si>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</si>
  <si>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</si>
  <si>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</si>
  <si>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</si>
  <si>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</si>
  <si>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</si>
  <si>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</si>
  <si>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</si>
  <si>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</si>
  <si>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</si>
  <si>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</si>
  <si>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</si>
  <si>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</si>
  <si>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</si>
  <si>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</si>
  <si>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</si>
  <si>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</si>
  <si>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</si>
  <si>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</si>
  <si>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</si>
  <si>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</si>
  <si>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</si>
  <si>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</si>
  <si>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</si>
  <si>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</si>
  <si>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</si>
  <si>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</si>
  <si>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</si>
  <si>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</si>
  <si>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</si>
  <si>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</si>
  <si>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</si>
  <si>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</si>
  <si>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</si>
  <si>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</si>
  <si>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</si>
  <si>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</si>
  <si>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</si>
  <si>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</si>
  <si>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</si>
  <si>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</si>
  <si>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</si>
  <si>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</si>
  <si>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</si>
  <si>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</si>
  <si>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</si>
  <si>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</si>
  <si>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</si>
  <si>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</si>
  <si>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</si>
  <si>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</si>
  <si>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</si>
  <si>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</si>
  <si>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</si>
  <si>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</si>
  <si>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</si>
  <si>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</si>
  <si>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</si>
  <si>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</si>
  <si>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</si>
  <si>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</si>
  <si>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</si>
  <si>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</si>
  <si>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</si>
  <si>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</si>
  <si>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</si>
  <si>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</si>
  <si>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</si>
  <si>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</si>
  <si>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</si>
  <si>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</si>
  <si>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</si>
  <si>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</si>
  <si>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</si>
  <si>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</si>
  <si>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</si>
  <si>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</si>
  <si>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</si>
  <si>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</si>
  <si>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</si>
  <si>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</si>
  <si>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</si>
  <si>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</si>
  <si>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</si>
  <si>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</si>
  <si>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</si>
  <si>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</si>
  <si>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</si>
  <si>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</si>
  <si>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</si>
  <si>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</si>
  <si>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</si>
  <si>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</si>
  <si>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</si>
  <si>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</si>
  <si>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</si>
  <si>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</si>
  <si>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</si>
  <si>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</si>
  <si>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</si>
  <si>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</si>
  <si>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</si>
  <si>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</si>
  <si>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</si>
  <si>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</si>
  <si>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</si>
  <si>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</si>
  <si>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</si>
  <si>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</si>
  <si>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</si>
  <si>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</si>
  <si>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</si>
  <si>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</si>
  <si>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</si>
  <si>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</si>
  <si>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</si>
  <si>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</si>
  <si>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</si>
  <si>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</si>
  <si>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</si>
  <si>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</si>
  <si>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</si>
  <si>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</si>
  <si>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</si>
  <si>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</si>
  <si>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</si>
  <si>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</si>
  <si>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</si>
  <si>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</si>
  <si>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</si>
  <si>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</si>
  <si>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</si>
  <si>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</si>
  <si>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</si>
  <si>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</si>
  <si>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</si>
  <si>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</si>
  <si>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</si>
  <si>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</si>
  <si>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</si>
  <si>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</si>
  <si>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</si>
  <si>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</si>
  <si>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</si>
  <si>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</si>
  <si>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</si>
  <si>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</si>
  <si>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</si>
  <si>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</si>
  <si>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</si>
  <si>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</si>
  <si>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</si>
  <si>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</si>
  <si>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</si>
  <si>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</si>
  <si>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</si>
  <si>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</si>
  <si>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</si>
  <si>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</si>
  <si>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</si>
  <si>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</si>
  <si>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</si>
  <si>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</si>
  <si>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</si>
  <si>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</si>
  <si>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</si>
  <si>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</si>
  <si>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</si>
  <si>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</si>
  <si>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</si>
  <si>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</si>
  <si>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</si>
  <si>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</si>
  <si>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</si>
  <si>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</si>
  <si>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</si>
  <si>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</si>
  <si>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</si>
  <si>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</si>
  <si>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</si>
  <si>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</si>
  <si>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</si>
  <si>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</si>
  <si>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</si>
  <si>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</si>
  <si>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</si>
  <si>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</si>
  <si>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</si>
  <si>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</si>
  <si>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</si>
  <si>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</si>
  <si>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</si>
  <si>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</si>
  <si>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</si>
  <si>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</si>
  <si>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</si>
  <si>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</si>
  <si>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</si>
  <si>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</si>
  <si>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</si>
  <si>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</si>
  <si>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</si>
  <si>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</si>
  <si>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</si>
  <si>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</si>
  <si>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</si>
  <si>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</si>
  <si>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</si>
  <si>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</si>
  <si>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</si>
  <si>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</si>
  <si>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</si>
  <si>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</si>
  <si>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</si>
  <si>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</si>
  <si>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</si>
  <si>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</si>
  <si>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</si>
  <si>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</si>
  <si>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</si>
  <si>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</si>
  <si>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</si>
  <si>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</si>
  <si>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</si>
  <si>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</si>
  <si>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</si>
  <si>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</si>
  <si>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</si>
  <si>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</si>
  <si>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</si>
  <si>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</si>
  <si>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</si>
  <si>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</si>
  <si>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</si>
  <si>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</si>
  <si>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</si>
  <si>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</si>
  <si>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</si>
  <si>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</si>
  <si>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</si>
  <si>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</si>
  <si>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</si>
  <si>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</si>
  <si>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</si>
  <si>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</si>
  <si>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</si>
  <si>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</si>
  <si>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</si>
  <si>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</si>
  <si>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</si>
  <si>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</si>
  <si>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</si>
  <si>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</si>
  <si>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</si>
  <si>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</si>
  <si>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</si>
  <si>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</si>
  <si>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</si>
  <si>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</si>
  <si>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</si>
  <si>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</si>
  <si>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</si>
  <si>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</si>
  <si>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</si>
  <si>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</si>
  <si>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</si>
  <si>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</si>
  <si>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</si>
  <si>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</si>
  <si>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</si>
  <si>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</si>
  <si>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</si>
  <si>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</si>
  <si>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</si>
  <si>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</si>
  <si>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</si>
  <si>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</si>
  <si>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</si>
  <si>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</si>
  <si>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</si>
  <si>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</si>
  <si>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</si>
  <si>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</si>
  <si>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</si>
  <si>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</si>
  <si>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</si>
  <si>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</si>
  <si>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</si>
  <si>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</si>
  <si>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</si>
  <si>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</si>
  <si>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</si>
  <si>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</si>
  <si>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</si>
  <si>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</si>
  <si>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</si>
  <si>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</si>
  <si>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</si>
  <si>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</si>
  <si>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</si>
  <si>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</si>
  <si>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</si>
  <si>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</si>
  <si>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</si>
  <si>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</si>
  <si>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</si>
  <si>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</si>
  <si>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</si>
  <si>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</si>
  <si>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</si>
  <si>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</si>
  <si>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</si>
  <si>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</si>
  <si>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</si>
  <si>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</si>
  <si>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</si>
  <si>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</si>
  <si>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</si>
  <si>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</si>
  <si>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</si>
  <si>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</si>
  <si>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</si>
  <si>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</si>
  <si>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</si>
  <si>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</si>
  <si>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</si>
  <si>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</si>
  <si>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</si>
  <si>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</si>
  <si>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</si>
  <si>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</si>
  <si>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</si>
  <si>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</si>
  <si>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</si>
  <si>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</si>
  <si>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</si>
  <si>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</si>
  <si>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</si>
  <si>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</si>
  <si>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</si>
  <si>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</si>
  <si>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</si>
  <si>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</si>
  <si>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</si>
  <si>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</si>
  <si>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</si>
  <si>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</si>
  <si>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</si>
  <si>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</si>
  <si>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</si>
  <si>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</si>
  <si>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</si>
  <si>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</si>
  <si>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</si>
  <si>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</si>
  <si>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</si>
  <si>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</si>
  <si>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</si>
  <si>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</si>
  <si>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</si>
  <si>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</si>
  <si>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</si>
  <si>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</si>
  <si>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</si>
  <si>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</si>
  <si>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</si>
  <si>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</si>
  <si>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</si>
  <si>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</si>
  <si>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</si>
  <si>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</si>
  <si>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</si>
  <si>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</si>
  <si>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</si>
  <si>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</si>
  <si>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</si>
  <si>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</si>
  <si>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</si>
  <si>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</si>
  <si>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</si>
  <si>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</si>
  <si>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</si>
  <si>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</si>
  <si>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</si>
  <si>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</si>
  <si>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</si>
  <si>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</si>
  <si>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</si>
  <si>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</si>
  <si>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</si>
  <si>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</si>
  <si>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</si>
  <si>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</si>
  <si>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</si>
  <si>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</si>
  <si>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</si>
  <si>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</si>
  <si>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</si>
  <si>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</si>
  <si>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</si>
  <si>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</si>
  <si>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</si>
  <si>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</si>
  <si>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</si>
  <si>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</si>
  <si>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</si>
  <si>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</si>
  <si>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</si>
  <si>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</si>
  <si>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</si>
  <si>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</si>
  <si>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</si>
  <si>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</si>
  <si>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</si>
  <si>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</si>
  <si>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</si>
  <si>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</si>
  <si>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</si>
  <si>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</si>
  <si>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</si>
  <si>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</si>
  <si>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</si>
  <si>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</si>
  <si>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</si>
  <si>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</si>
  <si>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</si>
  <si>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</si>
  <si>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</si>
  <si>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</si>
  <si>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</si>
  <si>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</si>
  <si>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</si>
  <si>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</si>
  <si>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</si>
  <si>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</si>
  <si>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</si>
  <si>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</si>
  <si>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</si>
  <si>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</si>
  <si>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</si>
  <si>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</si>
  <si>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</si>
  <si>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</si>
  <si>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</si>
  <si>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</si>
  <si>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</si>
  <si>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</si>
  <si>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</si>
  <si>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</si>
  <si>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</si>
  <si>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</si>
  <si>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</si>
  <si>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</si>
  <si>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</si>
  <si>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</si>
  <si>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</si>
  <si>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</si>
  <si>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</si>
  <si>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</si>
  <si>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</si>
  <si>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</si>
  <si>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</si>
  <si>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</si>
  <si>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</si>
  <si>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</si>
  <si>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</si>
  <si>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</si>
  <si>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</si>
  <si>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</si>
  <si>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</si>
  <si>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</si>
  <si>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</si>
  <si>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</si>
  <si>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</si>
  <si>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</si>
  <si>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</si>
  <si>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</si>
  <si>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</si>
  <si>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</si>
  <si>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</si>
  <si>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</si>
  <si>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</si>
  <si>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</si>
  <si>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</si>
  <si>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</si>
  <si>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</si>
  <si>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</si>
  <si>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</si>
  <si>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</si>
  <si>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</si>
  <si>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</si>
  <si>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</si>
  <si>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</si>
  <si>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</si>
  <si>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</si>
  <si>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</si>
  <si>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</si>
  <si>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</si>
  <si>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</si>
  <si>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</si>
  <si>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</si>
  <si>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</si>
  <si>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</si>
  <si>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</si>
  <si>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</si>
  <si>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</si>
  <si>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</si>
  <si>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</si>
  <si>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</si>
  <si>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</si>
  <si>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</si>
  <si>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</si>
  <si>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</si>
  <si>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</si>
  <si>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</si>
  <si>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</si>
  <si>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</si>
  <si>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</si>
  <si>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</si>
  <si>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</si>
  <si>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</si>
  <si>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</si>
  <si>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</si>
  <si>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</si>
  <si>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</si>
  <si>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</si>
  <si>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</si>
  <si>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</si>
  <si>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</si>
  <si>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</si>
  <si>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</si>
  <si>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</si>
  <si>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</si>
  <si>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</si>
  <si>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</si>
  <si>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</si>
  <si>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</si>
  <si>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</si>
  <si>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</si>
  <si>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</si>
  <si>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</si>
  <si>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</si>
  <si>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</si>
  <si>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</si>
  <si>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</si>
  <si>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</si>
  <si>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</si>
  <si>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</si>
  <si>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</si>
  <si>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</si>
  <si>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</si>
  <si>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</si>
  <si>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</si>
  <si>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</si>
  <si>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</si>
  <si>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</si>
  <si>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</si>
  <si>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</si>
  <si>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</si>
  <si>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</si>
  <si>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</si>
  <si>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</si>
  <si>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</si>
  <si>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</si>
  <si>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</si>
  <si>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</si>
  <si>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</si>
  <si>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</si>
  <si>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</si>
  <si>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</si>
  <si>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</si>
  <si>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</si>
  <si>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</si>
  <si>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</si>
  <si>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</si>
  <si>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</si>
  <si>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</si>
  <si>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</si>
  <si>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</si>
  <si>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</si>
  <si>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</si>
  <si>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</si>
  <si>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</si>
  <si>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</si>
  <si>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</si>
  <si>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</si>
  <si>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</si>
  <si>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</si>
  <si>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</si>
  <si>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</si>
  <si>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</si>
  <si>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</si>
  <si>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</si>
  <si>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</si>
  <si>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</si>
  <si>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</si>
  <si>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</si>
  <si>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</si>
  <si>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</si>
  <si>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</si>
  <si>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</si>
  <si>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</si>
  <si>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</si>
  <si>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</si>
  <si>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</si>
  <si>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</si>
  <si>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</si>
  <si>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</si>
  <si>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</si>
  <si>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</si>
  <si>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</si>
  <si>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</si>
  <si>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</si>
  <si>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</si>
  <si>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</si>
  <si>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</si>
  <si>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</si>
  <si>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</si>
  <si>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</si>
  <si>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</si>
  <si>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</si>
  <si>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</si>
  <si>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</si>
  <si>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</si>
  <si>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</si>
  <si>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</si>
  <si>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</si>
  <si>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</si>
  <si>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</si>
  <si>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</si>
  <si>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</si>
  <si>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</si>
  <si>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</si>
  <si>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</si>
  <si>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</si>
  <si>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</si>
  <si>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</si>
  <si>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</si>
  <si>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</si>
  <si>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</si>
  <si>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</si>
  <si>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</si>
  <si>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</si>
  <si>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</si>
  <si>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</si>
  <si>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</si>
  <si>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</si>
  <si>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</si>
  <si>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</si>
  <si>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</si>
  <si>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</si>
  <si>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</si>
  <si>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</si>
  <si>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</si>
  <si>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</si>
  <si>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</si>
  <si>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</si>
  <si>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</si>
  <si>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</si>
  <si>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</si>
  <si>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</si>
  <si>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</si>
  <si>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</si>
  <si>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</si>
  <si>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</si>
  <si>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</si>
  <si>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</si>
  <si>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</si>
  <si>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</si>
  <si>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</si>
  <si>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</si>
  <si>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</si>
  <si>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</si>
  <si>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</si>
  <si>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</si>
  <si>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</si>
  <si>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</si>
  <si>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</si>
  <si>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</si>
  <si>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</si>
  <si>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</si>
  <si>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</si>
  <si>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</si>
  <si>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</si>
  <si>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</si>
  <si>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</si>
  <si>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</si>
  <si>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</si>
  <si>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</si>
  <si>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</si>
  <si>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</si>
  <si>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</si>
  <si>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</si>
  <si>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</si>
  <si>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</si>
  <si>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</si>
  <si>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</si>
  <si>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</si>
  <si>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</si>
  <si>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</si>
  <si>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</si>
  <si>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</si>
  <si>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</si>
  <si>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</si>
  <si>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</si>
  <si>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</si>
  <si>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</si>
  <si>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</si>
  <si>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</si>
  <si>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</si>
  <si>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</si>
  <si>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</si>
  <si>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</si>
  <si>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</si>
  <si>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</si>
  <si>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</si>
  <si>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</si>
  <si>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</si>
  <si>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</si>
  <si>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</si>
  <si>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</si>
  <si>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</si>
  <si>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</si>
  <si>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</si>
  <si>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</si>
  <si>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</si>
  <si>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</si>
  <si>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</si>
  <si>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</si>
  <si>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</si>
  <si>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</si>
  <si>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</si>
  <si>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</si>
  <si>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</si>
  <si>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</si>
  <si>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</si>
  <si>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</si>
  <si>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</si>
  <si>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</si>
  <si>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</si>
  <si>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</si>
  <si>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</si>
  <si>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</si>
  <si>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</si>
  <si>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</si>
  <si>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</si>
  <si>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</si>
  <si>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</si>
  <si>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</si>
  <si>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</si>
  <si>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</si>
  <si>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</si>
  <si>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</si>
  <si>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</si>
  <si>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</si>
  <si>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</si>
  <si>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</si>
  <si>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</si>
  <si>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</si>
  <si>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</si>
  <si>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</si>
  <si>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</si>
  <si>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</si>
  <si>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</si>
  <si>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</si>
  <si>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</si>
  <si>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</si>
  <si>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</si>
  <si>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</si>
  <si>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</si>
  <si>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</si>
  <si>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</si>
  <si>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</si>
  <si>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</si>
  <si>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</si>
  <si>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</si>
  <si>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</si>
  <si>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</si>
  <si>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</si>
  <si>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</si>
  <si>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</si>
  <si>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</si>
  <si>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</si>
  <si>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</si>
  <si>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</si>
  <si>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</si>
  <si>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</si>
  <si>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</si>
  <si>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</si>
  <si>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</si>
  <si>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</si>
  <si>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</si>
  <si>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</si>
  <si>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</si>
  <si>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</si>
  <si>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</si>
  <si>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</si>
  <si>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</si>
  <si>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</si>
  <si>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</si>
  <si>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</si>
  <si>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</si>
  <si>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</si>
  <si>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</si>
  <si>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</si>
  <si>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</si>
  <si>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</si>
  <si>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</si>
  <si>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</si>
  <si>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</si>
  <si>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</si>
  <si>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</si>
  <si>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</si>
  <si>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</si>
  <si>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</si>
  <si>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</si>
  <si>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</si>
  <si>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</si>
  <si>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</si>
  <si>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</si>
  <si>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</si>
  <si>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</si>
  <si>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</si>
  <si>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</si>
  <si>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</si>
  <si>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</si>
  <si>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</si>
  <si>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</si>
  <si>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</si>
  <si>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</si>
  <si>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</si>
  <si>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</si>
  <si>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</si>
  <si>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</si>
  <si>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</si>
  <si>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</si>
  <si>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</si>
  <si>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</si>
  <si>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</si>
  <si>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</si>
  <si>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</si>
  <si>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</si>
  <si>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</si>
  <si>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</si>
  <si>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</si>
  <si>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</si>
  <si>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</si>
  <si>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</si>
  <si>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</si>
  <si>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</si>
  <si>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</si>
  <si>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</si>
  <si>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</si>
  <si>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</si>
  <si>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</si>
  <si>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</si>
  <si>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</si>
  <si>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</si>
  <si>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</si>
  <si>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</si>
  <si>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</si>
  <si>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</si>
  <si>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</si>
  <si>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</si>
  <si>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</si>
  <si>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</si>
  <si>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</si>
  <si>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</si>
  <si>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</si>
  <si>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</si>
  <si>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</si>
  <si>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</si>
  <si>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</si>
  <si>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</si>
  <si>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</si>
  <si>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</si>
  <si>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</si>
  <si>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</si>
  <si>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</si>
  <si>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</si>
  <si>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</si>
  <si>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</si>
  <si>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</si>
  <si>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</si>
  <si>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</si>
  <si>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</si>
  <si>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</si>
  <si>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</si>
  <si>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</si>
  <si>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</si>
  <si>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</si>
  <si>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</si>
  <si>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</si>
  <si>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</si>
  <si>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</si>
  <si>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</si>
  <si>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</si>
  <si>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</si>
  <si>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</si>
  <si>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</si>
  <si>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</si>
  <si>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</si>
  <si>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</si>
  <si>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</si>
  <si>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</si>
  <si>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</si>
  <si>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</si>
  <si>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</si>
  <si>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</si>
  <si>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</si>
  <si>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</si>
  <si>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</si>
  <si>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</si>
  <si>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</si>
  <si>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</si>
  <si>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</si>
  <si>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</si>
  <si>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</si>
  <si>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</si>
  <si>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</si>
  <si>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</si>
  <si>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</si>
  <si>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</si>
  <si>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</si>
  <si>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</si>
  <si>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</si>
  <si>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</si>
  <si>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</si>
  <si>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</si>
  <si>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</si>
  <si>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</si>
  <si>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</si>
  <si>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</si>
  <si>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</si>
  <si>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</si>
  <si>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</si>
  <si>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</si>
  <si>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</si>
  <si>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</si>
  <si>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</si>
  <si>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</si>
  <si>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</si>
  <si>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</si>
  <si>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</si>
  <si>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</si>
  <si>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</si>
  <si>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</si>
  <si>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</si>
  <si>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</si>
  <si>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</si>
  <si>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</si>
  <si>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</si>
  <si>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</si>
  <si>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</si>
  <si>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</si>
  <si>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</si>
  <si>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</si>
  <si>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</si>
  <si>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</si>
  <si>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</si>
  <si>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</si>
  <si>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</si>
  <si>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</si>
  <si>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</si>
  <si>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</si>
  <si>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</si>
  <si>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</si>
  <si>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</si>
  <si>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</si>
  <si>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</si>
  <si>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</si>
  <si>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</si>
  <si>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</si>
  <si>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</si>
  <si>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</si>
  <si>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</si>
  <si>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</si>
  <si>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</si>
  <si>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</si>
  <si>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</si>
  <si>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</si>
  <si>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</si>
  <si>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</si>
  <si>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</si>
  <si>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</si>
  <si>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</si>
  <si>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</si>
  <si>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</si>
  <si>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</si>
  <si>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</si>
  <si>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</si>
  <si>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</si>
  <si>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</si>
  <si>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</si>
  <si>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</si>
  <si>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</si>
  <si>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</si>
  <si>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</si>
  <si>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</si>
  <si>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</si>
  <si>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</si>
  <si>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</si>
  <si>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</si>
  <si>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</si>
  <si>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</si>
  <si>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</si>
  <si>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</si>
  <si>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</si>
  <si>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</si>
  <si>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</si>
  <si>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</si>
  <si>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</si>
  <si>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</si>
  <si>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</si>
  <si>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</si>
  <si>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</si>
  <si>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</si>
  <si>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</si>
  <si>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</si>
  <si>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</si>
  <si>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</si>
  <si>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</si>
  <si>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</si>
  <si>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</si>
  <si>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</si>
  <si>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</si>
  <si>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</si>
  <si>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</si>
  <si>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</si>
  <si>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</si>
  <si>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</si>
  <si>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</si>
  <si>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</si>
  <si>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</si>
  <si>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</si>
  <si>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</si>
  <si>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</si>
  <si>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</si>
  <si>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</si>
  <si>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</si>
  <si>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</si>
  <si>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</si>
  <si>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</si>
  <si>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</si>
  <si>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</si>
  <si>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</si>
  <si>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</si>
  <si>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</si>
  <si>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</si>
  <si>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</si>
  <si>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</si>
  <si>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</si>
  <si>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</si>
  <si>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</si>
  <si>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</si>
  <si>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</si>
  <si>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</si>
  <si>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</si>
  <si>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</si>
  <si>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</si>
  <si>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</si>
  <si>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</si>
  <si>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</si>
  <si>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</si>
  <si>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</si>
  <si>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</si>
  <si>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</si>
  <si>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</si>
  <si>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</si>
  <si>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</si>
  <si>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</si>
  <si>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</si>
  <si>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</si>
  <si>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</si>
  <si>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</si>
  <si>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</si>
  <si>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</si>
  <si>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</si>
  <si>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</si>
  <si>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</si>
  <si>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</si>
  <si>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</si>
  <si>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</si>
  <si>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</si>
  <si>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</si>
  <si>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</si>
  <si>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</si>
  <si>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</si>
  <si>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</si>
  <si>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</si>
  <si>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</si>
  <si>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</si>
  <si>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</si>
  <si>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</si>
  <si>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</si>
  <si>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</si>
  <si>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</si>
  <si>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</si>
  <si>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</si>
  <si>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</si>
  <si>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</si>
  <si>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</si>
  <si>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</si>
  <si>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</si>
  <si>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</si>
  <si>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</si>
  <si>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</si>
  <si>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</si>
  <si>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</si>
  <si>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</si>
  <si>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</si>
  <si>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</si>
  <si>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</si>
  <si>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</si>
  <si>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</si>
  <si>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</si>
  <si>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</si>
  <si>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</si>
  <si>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</si>
  <si>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</si>
  <si>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</si>
  <si>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</si>
  <si>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</si>
  <si>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</si>
  <si>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</si>
  <si>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</si>
  <si>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</si>
  <si>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</si>
  <si>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</si>
  <si>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</si>
  <si>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</si>
  <si>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</si>
  <si>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</si>
  <si>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</si>
  <si>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</si>
  <si>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</si>
  <si>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</si>
  <si>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</si>
  <si>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</si>
  <si>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</si>
  <si>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</si>
  <si>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</si>
  <si>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</si>
  <si>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</si>
  <si>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</si>
  <si>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</si>
  <si>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</si>
  <si>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</si>
  <si>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</si>
  <si>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</si>
  <si>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</si>
  <si>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</si>
  <si>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</si>
  <si>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</si>
  <si>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</si>
  <si>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</si>
  <si>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</si>
  <si>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</si>
  <si>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</si>
  <si>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</si>
  <si>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</si>
  <si>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</si>
  <si>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</si>
  <si>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</si>
  <si>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</si>
  <si>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</si>
  <si>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</si>
  <si>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</si>
  <si>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</si>
  <si>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</si>
  <si>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</si>
  <si>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</si>
  <si>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</si>
  <si>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</si>
  <si>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</si>
  <si>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</si>
  <si>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</si>
  <si>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</si>
  <si>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</si>
  <si>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</si>
  <si>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</si>
  <si>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</si>
  <si>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</si>
  <si>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</si>
  <si>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</si>
  <si>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</si>
  <si>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</si>
  <si>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</si>
  <si>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</si>
  <si>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</si>
  <si>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</si>
  <si>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</si>
  <si>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</si>
  <si>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</si>
  <si>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</si>
  <si>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</si>
  <si>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</si>
  <si>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</si>
  <si>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</si>
  <si>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</si>
  <si>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</si>
  <si>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</si>
  <si>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</si>
  <si>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</si>
  <si>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</si>
  <si>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</si>
  <si>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</si>
  <si>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</si>
  <si>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</si>
  <si>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</si>
  <si>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</si>
  <si>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</si>
  <si>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</si>
  <si>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</si>
  <si>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</si>
  <si>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</si>
  <si>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</si>
  <si>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</si>
  <si>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</si>
  <si>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</si>
  <si>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</si>
  <si>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</si>
  <si>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</si>
  <si>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</si>
  <si>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</si>
  <si>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</si>
  <si>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</si>
  <si>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</si>
  <si>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</si>
  <si>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</si>
  <si>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</si>
  <si>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</si>
  <si>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</si>
  <si>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</si>
  <si>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</si>
  <si>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</si>
  <si>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</si>
  <si>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</si>
  <si>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</si>
  <si>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</si>
  <si>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</si>
  <si>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</si>
  <si>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</si>
  <si>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</si>
  <si>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</si>
  <si>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</si>
  <si>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</si>
  <si>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</si>
  <si>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</si>
  <si>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</si>
  <si>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</si>
  <si>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</si>
  <si>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</si>
  <si>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</si>
  <si>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</si>
  <si>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</si>
  <si>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</si>
  <si>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</si>
  <si>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</si>
  <si>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</si>
  <si>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</si>
  <si>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</si>
  <si>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</si>
  <si>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</si>
  <si>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</si>
  <si>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</si>
  <si>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</si>
  <si>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</si>
  <si>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</si>
  <si>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</si>
  <si>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</si>
  <si>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</si>
  <si>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</si>
  <si>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</si>
  <si>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</si>
  <si>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</si>
  <si>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</si>
  <si>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</si>
  <si>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</si>
  <si>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</si>
  <si>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</si>
  <si>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</si>
  <si>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</si>
  <si>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</si>
  <si>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</si>
  <si>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</si>
  <si>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</si>
  <si>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</si>
  <si>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</si>
  <si>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</si>
  <si>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</si>
  <si>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</si>
  <si>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</si>
  <si>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</si>
  <si>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</si>
  <si>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</si>
  <si>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</si>
  <si>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</si>
  <si>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</si>
  <si>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</si>
  <si>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</si>
  <si>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</si>
  <si>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</si>
  <si>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</si>
  <si>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</si>
  <si>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</si>
  <si>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</si>
  <si>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</si>
  <si>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</si>
  <si>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</si>
  <si>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</si>
  <si>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</si>
  <si>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</si>
  <si>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</si>
  <si>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</si>
  <si>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</si>
  <si>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</si>
  <si>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</si>
  <si>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</si>
  <si>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</si>
  <si>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</si>
  <si>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</si>
  <si>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</si>
  <si>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</si>
  <si>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</si>
  <si>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</si>
  <si>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</si>
  <si>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</si>
  <si>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</si>
  <si>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</si>
  <si>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</si>
  <si>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</si>
  <si>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</si>
  <si>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</si>
  <si>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</si>
  <si>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</si>
  <si>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</si>
  <si>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</si>
  <si>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</si>
  <si>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</si>
  <si>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</si>
  <si>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</si>
  <si>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</si>
  <si>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</si>
  <si>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</si>
  <si>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</si>
  <si>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</si>
  <si>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</si>
  <si>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</si>
  <si>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</si>
  <si>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</si>
  <si>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</si>
  <si>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</si>
  <si>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</si>
  <si>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</si>
  <si>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</si>
  <si>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</si>
  <si>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</si>
  <si>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</si>
  <si>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</si>
  <si>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</si>
  <si>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</si>
  <si>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</si>
  <si>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</si>
  <si>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</si>
  <si>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</si>
  <si>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</si>
  <si>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</si>
  <si>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</si>
  <si>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</si>
  <si>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</si>
  <si>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</si>
  <si>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</si>
  <si>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</si>
  <si>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</si>
  <si>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</si>
  <si>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</si>
  <si>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</si>
  <si>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</si>
  <si>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</si>
  <si>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</si>
  <si>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</si>
  <si>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</si>
  <si>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</si>
  <si>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</si>
  <si>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</si>
  <si>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</si>
  <si>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</si>
  <si>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</si>
  <si>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</si>
  <si>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</si>
  <si>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</si>
  <si>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</si>
  <si>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</si>
  <si>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</si>
  <si>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</si>
  <si>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</si>
  <si>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</si>
  <si>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</si>
  <si>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</si>
  <si>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</si>
  <si>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</si>
  <si>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</si>
  <si>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</si>
  <si>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</si>
  <si>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</si>
  <si>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</si>
  <si>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</si>
  <si>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</si>
  <si>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</si>
  <si>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</si>
  <si>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</si>
  <si>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</si>
  <si>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</si>
  <si>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</si>
  <si>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</si>
  <si>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</si>
  <si>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</si>
  <si>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</si>
  <si>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</si>
  <si>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</si>
  <si>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</si>
  <si>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</si>
  <si>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</si>
  <si>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</si>
  <si>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</si>
  <si>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</si>
  <si>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</si>
  <si>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</si>
  <si>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</si>
  <si>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</si>
  <si>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</si>
  <si>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</si>
  <si>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</si>
  <si>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</si>
  <si>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</si>
  <si>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</si>
  <si>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</si>
  <si>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</si>
  <si>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</si>
  <si>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</si>
  <si>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</si>
  <si>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</si>
  <si>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</si>
  <si>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</si>
  <si>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</si>
  <si>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</si>
  <si>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</si>
  <si>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</si>
  <si>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</si>
  <si>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</si>
  <si>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</si>
  <si>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</si>
  <si>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</si>
  <si>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</si>
  <si>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</si>
  <si>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</si>
  <si>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</si>
  <si>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</si>
  <si>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</si>
  <si>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</si>
  <si>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</si>
  <si>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</si>
  <si>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</si>
  <si>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</si>
  <si>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</si>
  <si>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</si>
  <si>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</si>
  <si>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</si>
  <si>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</si>
  <si>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</si>
  <si>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</si>
  <si>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</si>
  <si>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</si>
  <si>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</si>
  <si>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</si>
  <si>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</si>
  <si>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</si>
  <si>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</si>
  <si>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</si>
  <si>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</si>
  <si>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</si>
  <si>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</si>
  <si>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</si>
  <si>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</si>
  <si>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</si>
  <si>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</si>
  <si>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</si>
  <si>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</si>
  <si>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</si>
  <si>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</si>
  <si>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</si>
  <si>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</si>
  <si>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</si>
  <si>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</si>
  <si>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</si>
  <si>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</si>
  <si>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</si>
  <si>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</si>
  <si>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</si>
  <si>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</si>
  <si>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</si>
  <si>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</si>
  <si>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</si>
  <si>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</si>
  <si>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</si>
  <si>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</si>
  <si>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</si>
  <si>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</si>
  <si>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</si>
  <si>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</si>
  <si>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</si>
  <si>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</si>
  <si>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</si>
  <si>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</si>
  <si>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</si>
  <si>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</si>
  <si>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</si>
  <si>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</si>
  <si>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</si>
  <si>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</si>
  <si>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</si>
  <si>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</si>
  <si>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</si>
  <si>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</si>
  <si>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</si>
  <si>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</si>
  <si>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</si>
  <si>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</si>
  <si>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</si>
  <si>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</si>
  <si>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</si>
  <si>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</si>
  <si>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</si>
  <si>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</si>
  <si>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</si>
  <si>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</si>
  <si>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</si>
  <si>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</si>
  <si>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</si>
  <si>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</si>
  <si>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</si>
  <si>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</si>
  <si>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</si>
  <si>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</si>
  <si>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</si>
  <si>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</si>
  <si>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</si>
  <si>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</si>
  <si>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</si>
  <si>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</si>
  <si>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</si>
  <si>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</si>
  <si>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</si>
  <si>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</si>
  <si>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</si>
  <si>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</si>
  <si>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</si>
  <si>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</si>
  <si>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</si>
  <si>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</si>
  <si>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</si>
  <si>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</si>
  <si>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</si>
  <si>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</si>
  <si>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</si>
  <si>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</si>
  <si>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</si>
  <si>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</si>
  <si>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</si>
  <si>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</si>
  <si>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</si>
  <si>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</si>
  <si>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</si>
  <si>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</si>
  <si>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</si>
  <si>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</si>
  <si>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</si>
  <si>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</si>
  <si>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</si>
  <si>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</si>
  <si>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</si>
  <si>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</si>
  <si>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</si>
  <si>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</si>
  <si>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</si>
  <si>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</si>
  <si>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</si>
  <si>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</si>
  <si>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</si>
  <si>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</si>
  <si>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</si>
  <si>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</si>
  <si>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</si>
  <si>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</si>
  <si>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</si>
  <si>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</si>
  <si>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</si>
  <si>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</si>
  <si>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</si>
  <si>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</si>
  <si>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</si>
  <si>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</si>
  <si>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</si>
  <si>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</si>
  <si>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</si>
  <si>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</si>
  <si>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</si>
  <si>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</si>
  <si>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</si>
  <si>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</si>
  <si>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</si>
  <si>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</si>
  <si>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</si>
  <si>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</si>
  <si>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</si>
  <si>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</si>
  <si>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</si>
  <si>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</si>
  <si>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</si>
  <si>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</si>
  <si>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</si>
  <si>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</si>
  <si>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</si>
  <si>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</si>
  <si>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</si>
  <si>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</si>
  <si>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</si>
  <si>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</si>
  <si>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</si>
  <si>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</si>
  <si>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</si>
  <si>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</si>
  <si>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</si>
  <si>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</si>
  <si>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</si>
  <si>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</si>
  <si>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</si>
  <si>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</si>
  <si>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</si>
  <si>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</si>
  <si>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</si>
  <si>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</si>
  <si>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</si>
  <si>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</si>
  <si>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</si>
  <si>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</si>
  <si>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</si>
  <si>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</si>
  <si>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</si>
  <si>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</si>
  <si>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</si>
  <si>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</si>
  <si>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</si>
  <si>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</si>
  <si>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</si>
  <si>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</si>
  <si>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</si>
  <si>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</si>
  <si>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</si>
  <si>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</si>
  <si>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</si>
  <si>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</si>
  <si>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</si>
  <si>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</si>
  <si>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</si>
  <si>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</si>
  <si>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</si>
  <si>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</si>
  <si>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</si>
  <si>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</si>
  <si>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</si>
  <si>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</si>
  <si>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</si>
  <si>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</si>
  <si>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</si>
  <si>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</si>
  <si>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</si>
  <si>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</si>
  <si>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</si>
  <si>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</si>
  <si>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</si>
  <si>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</si>
  <si>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</si>
  <si>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</si>
  <si>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</si>
  <si>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</si>
  <si>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</si>
  <si>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</si>
  <si>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</si>
  <si>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</si>
  <si>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</si>
  <si>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</si>
  <si>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</si>
  <si>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</si>
  <si>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</si>
  <si>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</si>
  <si>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</si>
  <si>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</si>
  <si>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</si>
  <si>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</si>
  <si>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</si>
  <si>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</si>
  <si>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</si>
  <si>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</si>
  <si>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</si>
  <si>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</si>
  <si>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</si>
  <si>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</si>
  <si>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</si>
  <si>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</si>
  <si>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</si>
  <si>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</si>
  <si>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</si>
  <si>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</si>
  <si>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</si>
  <si>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</si>
  <si>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</si>
  <si>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</si>
  <si>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</si>
  <si>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</si>
  <si>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</si>
  <si>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</si>
  <si>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</si>
  <si>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</si>
  <si>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</si>
  <si>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</si>
  <si>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</si>
  <si>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</si>
  <si>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</si>
  <si>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</si>
  <si>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</si>
  <si>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</si>
  <si>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</si>
  <si>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</si>
  <si>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</si>
  <si>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</si>
  <si>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</si>
  <si>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</si>
  <si>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</si>
  <si>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</si>
  <si>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</si>
  <si>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</si>
  <si>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</si>
  <si>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</si>
  <si>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</si>
  <si>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</si>
  <si>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</si>
  <si>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</si>
  <si>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</si>
  <si>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</si>
  <si>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</si>
  <si>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</si>
  <si>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</si>
  <si>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</si>
  <si>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</si>
  <si>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</si>
  <si>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</si>
  <si>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</si>
  <si>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</si>
  <si>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</si>
  <si>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</si>
  <si>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</si>
  <si>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</si>
  <si>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</si>
  <si>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</si>
  <si>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</si>
  <si>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</si>
  <si>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</si>
  <si>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</si>
  <si>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</si>
  <si>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</si>
  <si>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</si>
  <si>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</si>
  <si>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</si>
  <si>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</si>
  <si>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</si>
  <si>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</si>
  <si>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</si>
  <si>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</si>
  <si>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</si>
  <si>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</si>
  <si>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</si>
  <si>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</si>
  <si>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</si>
  <si>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</si>
  <si>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</si>
  <si>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</si>
  <si>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</si>
  <si>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</si>
  <si>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</si>
  <si>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</si>
  <si>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</si>
  <si>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</si>
  <si>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</si>
  <si>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</si>
  <si>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</si>
  <si>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</si>
  <si>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</si>
  <si>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</si>
  <si>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</si>
  <si>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</si>
  <si>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</si>
  <si>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</si>
  <si>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</si>
  <si>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</si>
  <si>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</si>
  <si>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</si>
  <si>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</si>
  <si>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</si>
  <si>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</si>
  <si>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</si>
  <si>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</si>
  <si>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</si>
  <si>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</si>
  <si>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</si>
  <si>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</si>
  <si>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</si>
  <si>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</si>
  <si>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</si>
  <si>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</si>
  <si>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</si>
  <si>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</si>
  <si>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</si>
  <si>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</si>
  <si>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</si>
  <si>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</si>
  <si>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</si>
  <si>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</si>
  <si>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</si>
  <si>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</si>
  <si>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</si>
  <si>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</si>
  <si>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</si>
  <si>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</si>
  <si>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</si>
  <si>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</si>
  <si>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</si>
  <si>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</si>
  <si>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</si>
  <si>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</si>
  <si>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</si>
  <si>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</si>
  <si>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</si>
  <si>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</si>
  <si>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</si>
  <si>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</si>
  <si>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</si>
  <si>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</si>
  <si>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</si>
  <si>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</si>
  <si>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</si>
  <si>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</si>
  <si>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</si>
  <si>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</si>
  <si>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</si>
  <si>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</si>
  <si>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</si>
  <si>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</si>
  <si>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</si>
  <si>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</si>
  <si>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</si>
  <si>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</si>
  <si>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</si>
  <si>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</si>
  <si>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</si>
  <si>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</si>
  <si>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</si>
  <si>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</si>
  <si>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</si>
  <si>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</si>
  <si>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</si>
  <si>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</si>
  <si>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</si>
  <si>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</si>
  <si>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</si>
  <si>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</si>
  <si>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</si>
  <si>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</si>
  <si>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</si>
  <si>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</si>
  <si>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</si>
  <si>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</si>
  <si>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</si>
  <si>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</si>
  <si>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</si>
  <si>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</si>
  <si>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</si>
  <si>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</si>
  <si>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</si>
  <si>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</si>
  <si>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</si>
  <si>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</si>
  <si>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</si>
  <si>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</si>
  <si>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</si>
  <si>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</si>
  <si>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</si>
  <si>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</si>
  <si>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</si>
  <si>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</si>
  <si>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</si>
  <si>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</si>
  <si>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</si>
  <si>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</si>
  <si>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</si>
  <si>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</si>
  <si>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</si>
  <si>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</si>
  <si>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</si>
  <si>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</si>
  <si>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</si>
  <si>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</si>
  <si>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</si>
  <si>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</si>
  <si>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</si>
  <si>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</si>
  <si>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</si>
  <si>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</si>
  <si>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</si>
  <si>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</si>
  <si>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</si>
  <si>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</si>
  <si>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</si>
  <si>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</si>
  <si>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</si>
  <si>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</si>
  <si>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</si>
  <si>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</si>
  <si>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</si>
  <si>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</si>
  <si>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</si>
  <si>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</si>
  <si>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</si>
  <si>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</si>
  <si>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</si>
  <si>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</si>
  <si>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</si>
  <si>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</si>
  <si>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</si>
  <si>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</si>
  <si>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</si>
  <si>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</si>
  <si>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</si>
  <si>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</si>
  <si>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</si>
  <si>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</si>
  <si>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</si>
  <si>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</si>
  <si>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</si>
  <si>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</si>
  <si>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</si>
  <si>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</si>
  <si>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</si>
  <si>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</si>
  <si>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</si>
  <si>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</si>
  <si>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</si>
  <si>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</si>
  <si>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</si>
  <si>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</si>
  <si>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</si>
  <si>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</si>
  <si>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</si>
  <si>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</si>
  <si>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</si>
  <si>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</si>
  <si>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</si>
  <si>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</si>
  <si>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</si>
  <si>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</si>
  <si>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</si>
  <si>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</si>
  <si>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</si>
  <si>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</si>
  <si>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</si>
  <si>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</si>
  <si>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</si>
  <si>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</si>
  <si>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</si>
  <si>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</si>
  <si>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</si>
  <si>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</si>
  <si>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</si>
  <si>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</si>
  <si>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</si>
  <si>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</si>
  <si>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</si>
  <si>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</si>
  <si>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</si>
  <si>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</si>
  <si>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</si>
  <si>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</si>
  <si>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</si>
  <si>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</si>
  <si>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</si>
  <si>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</si>
  <si>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</si>
  <si>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</si>
  <si>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</si>
  <si>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</si>
  <si>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</si>
  <si>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</si>
  <si>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</si>
  <si>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</si>
  <si>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</si>
  <si>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</si>
  <si>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</si>
  <si>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</si>
  <si>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</si>
  <si>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</si>
  <si>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</si>
  <si>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</si>
  <si>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</si>
  <si>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</si>
  <si>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</si>
  <si>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</si>
  <si>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</si>
  <si>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</si>
  <si>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</si>
  <si>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</si>
  <si>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</si>
  <si>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</si>
  <si>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</si>
  <si>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</si>
  <si>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</si>
  <si>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</si>
  <si>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</si>
  <si>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</si>
  <si>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</si>
  <si>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</si>
  <si>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</si>
  <si>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</si>
  <si>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</si>
  <si>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</si>
  <si>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</si>
  <si>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</si>
  <si>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</si>
  <si>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</si>
  <si>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</si>
  <si>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</si>
  <si>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</si>
  <si>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</si>
  <si>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</si>
  <si>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</si>
  <si>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</si>
  <si>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</si>
  <si>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</si>
  <si>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</si>
  <si>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</si>
  <si>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</si>
  <si>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</si>
  <si>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</si>
  <si>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</si>
  <si>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</si>
  <si>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</si>
  <si>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</si>
  <si>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</si>
  <si>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</si>
  <si>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</si>
  <si>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</si>
  <si>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</si>
  <si>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</si>
  <si>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</si>
  <si>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</si>
  <si>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</si>
  <si>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</si>
  <si>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</si>
  <si>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</si>
  <si>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</si>
  <si>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</si>
  <si>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</si>
  <si>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</si>
  <si>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</si>
  <si>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</si>
  <si>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</si>
  <si>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</si>
  <si>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</si>
  <si>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</si>
  <si>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</si>
  <si>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</si>
  <si>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</si>
  <si>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</si>
  <si>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</si>
  <si>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</si>
  <si>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</si>
  <si>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</si>
  <si>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</si>
  <si>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</si>
  <si>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</si>
  <si>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</si>
  <si>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</si>
  <si>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</si>
  <si>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</si>
  <si>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</si>
  <si>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</si>
  <si>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</si>
  <si>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</si>
  <si>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</si>
  <si>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</si>
  <si>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</si>
  <si>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</si>
  <si>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</si>
  <si>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</si>
  <si>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</si>
  <si>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</si>
  <si>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</si>
  <si>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</si>
  <si>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</si>
  <si>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</si>
  <si>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</si>
  <si>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</si>
  <si>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</si>
  <si>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</si>
  <si>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</si>
  <si>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</si>
  <si>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</si>
  <si>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</si>
  <si>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</si>
  <si>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</si>
  <si>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</si>
  <si>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</si>
  <si>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</si>
  <si>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</si>
  <si>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</si>
  <si>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</si>
  <si>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</si>
  <si>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</si>
  <si>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</si>
  <si>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</si>
  <si>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</si>
  <si>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</si>
  <si>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</si>
  <si>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</si>
  <si>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</si>
  <si>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</si>
  <si>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</si>
  <si>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</si>
  <si>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</si>
  <si>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</si>
  <si>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</si>
  <si>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</si>
  <si>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</si>
  <si>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</si>
  <si>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</si>
  <si>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</si>
  <si>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</si>
  <si>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</si>
  <si>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</si>
  <si>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</si>
  <si>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</si>
  <si>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</si>
  <si>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</si>
  <si>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</si>
  <si>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</si>
  <si>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</si>
  <si>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</si>
  <si>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</si>
  <si>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</si>
  <si>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</si>
  <si>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</si>
  <si>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</si>
  <si>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</si>
  <si>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</si>
  <si>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</si>
  <si>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</si>
  <si>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</si>
  <si>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</si>
  <si>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</si>
  <si>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</si>
  <si>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</si>
  <si>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</si>
  <si>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</si>
  <si>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</si>
  <si>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</si>
  <si>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</si>
  <si>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</si>
  <si>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</si>
  <si>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</si>
  <si>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</si>
  <si>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</si>
  <si>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</si>
  <si>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</si>
  <si>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</si>
  <si>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</si>
  <si>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</si>
  <si>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</si>
  <si>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</si>
  <si>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</si>
  <si>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</si>
  <si>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</si>
  <si>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</si>
  <si>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</si>
  <si>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</si>
  <si>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</si>
  <si>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</si>
  <si>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</si>
  <si>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</si>
  <si>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</si>
  <si>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</si>
  <si>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</si>
  <si>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</si>
  <si>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</si>
  <si>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</si>
  <si>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</si>
  <si>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</si>
  <si>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</si>
  <si>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</si>
  <si>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</si>
  <si>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</si>
  <si>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</si>
  <si>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</si>
  <si>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</si>
  <si>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</si>
  <si>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</si>
  <si>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</si>
  <si>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</si>
  <si>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</si>
  <si>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</si>
  <si>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</si>
  <si>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</si>
  <si>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</si>
  <si>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</si>
  <si>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</si>
  <si>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</si>
  <si>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</si>
  <si>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</si>
  <si>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</si>
  <si>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</si>
  <si>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</si>
  <si>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</si>
  <si>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</si>
  <si>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</si>
  <si>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</si>
  <si>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</si>
  <si>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</si>
  <si>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</si>
  <si>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</si>
  <si>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</si>
  <si>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</si>
  <si>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</si>
  <si>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</si>
  <si>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</si>
  <si>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</si>
  <si>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</si>
  <si>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</si>
  <si>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</si>
  <si>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</si>
  <si>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</si>
  <si>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</si>
  <si>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</si>
  <si>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</si>
  <si>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</si>
  <si>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</si>
  <si>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</si>
  <si>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</si>
  <si>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</si>
  <si>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</si>
  <si>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</si>
  <si>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</si>
  <si>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</si>
  <si>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</si>
  <si>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</si>
  <si>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</si>
  <si>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</si>
  <si>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</si>
  <si>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</si>
  <si>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</si>
  <si>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</si>
  <si>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</si>
  <si>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</si>
  <si>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</si>
  <si>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</si>
  <si>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</si>
  <si>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</si>
  <si>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</si>
  <si>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</si>
  <si>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</si>
  <si>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</si>
  <si>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</si>
  <si>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</si>
  <si>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</si>
  <si>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</si>
  <si>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</si>
  <si>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</si>
  <si>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</si>
  <si>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</si>
  <si>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</si>
  <si>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</si>
  <si>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</si>
  <si>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</si>
  <si>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</si>
  <si>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</si>
  <si>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</si>
  <si>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</si>
  <si>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</si>
  <si>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</si>
  <si>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</si>
  <si>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</si>
  <si>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</si>
  <si>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</si>
  <si>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</si>
  <si>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</si>
  <si>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</si>
  <si>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</si>
  <si>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</si>
  <si>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</si>
  <si>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</si>
  <si>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</si>
  <si>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</si>
  <si>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</si>
  <si>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</si>
  <si>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</si>
  <si>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</si>
  <si>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</si>
  <si>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</si>
  <si>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</si>
  <si>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</si>
  <si>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</si>
  <si>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</si>
  <si>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</si>
  <si>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</si>
  <si>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</si>
  <si>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</si>
  <si>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</si>
  <si>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</si>
  <si>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</si>
  <si>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</si>
  <si>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</si>
  <si>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</si>
  <si>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</si>
  <si>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</si>
  <si>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</si>
  <si>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</si>
  <si>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</si>
  <si>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</si>
  <si>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</si>
  <si>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</si>
  <si>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</si>
  <si>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</si>
  <si>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</si>
  <si>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</si>
  <si>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</si>
  <si>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</si>
  <si>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</si>
  <si>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</si>
  <si>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</si>
  <si>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</si>
  <si>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</si>
  <si>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</si>
  <si>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</si>
  <si>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</si>
  <si>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</si>
  <si>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</si>
  <si>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</si>
  <si>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</si>
  <si>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</si>
  <si>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</si>
  <si>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</si>
  <si>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</si>
  <si>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</si>
  <si>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</si>
  <si>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</si>
  <si>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</si>
  <si>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</si>
  <si>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</si>
  <si>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</si>
  <si>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</si>
  <si>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</si>
  <si>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</si>
  <si>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</si>
  <si>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</si>
  <si>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</si>
  <si>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</si>
  <si>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</si>
  <si>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</si>
  <si>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</si>
  <si>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</si>
  <si>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</si>
  <si>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</si>
  <si>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</si>
  <si>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</si>
  <si>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</si>
  <si>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</si>
  <si>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</si>
  <si>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</si>
  <si>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</si>
  <si>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</si>
  <si>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</si>
  <si>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</si>
  <si>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</si>
  <si>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</si>
  <si>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</si>
  <si>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</si>
  <si>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</si>
  <si>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</si>
  <si>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</si>
  <si>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</si>
  <si>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</si>
  <si>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</si>
  <si>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</si>
  <si>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</si>
  <si>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</si>
  <si>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</si>
  <si>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</si>
  <si>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</si>
  <si>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</si>
  <si>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</si>
  <si>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</si>
  <si>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</si>
  <si>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</si>
  <si>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</si>
  <si>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</si>
  <si>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</si>
  <si>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</si>
  <si>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</si>
  <si>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</si>
  <si>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</si>
  <si>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</si>
  <si>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</si>
  <si>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</si>
  <si>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</si>
  <si>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</si>
  <si>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</si>
  <si>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</si>
  <si>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</si>
  <si>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</si>
  <si>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</si>
  <si>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</si>
  <si>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</si>
  <si>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</si>
  <si>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</si>
  <si>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</si>
  <si>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</si>
  <si>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</si>
  <si>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</si>
  <si>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</si>
  <si>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</si>
  <si>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</si>
  <si>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</si>
  <si>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</si>
  <si>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</si>
  <si>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</si>
  <si>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</si>
  <si>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</si>
  <si>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</si>
  <si>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</si>
  <si>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</si>
  <si>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</si>
  <si>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</si>
  <si>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</si>
  <si>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</si>
  <si>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</si>
  <si>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</si>
  <si>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</si>
  <si>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</si>
  <si>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</si>
  <si>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</si>
  <si>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</si>
  <si>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</si>
  <si>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</si>
  <si>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</si>
  <si>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</si>
  <si>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</si>
  <si>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</si>
  <si>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</si>
  <si>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</si>
  <si>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</si>
  <si>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</si>
  <si>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</si>
  <si>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</si>
  <si>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</si>
  <si>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</si>
  <si>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</si>
  <si>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</si>
  <si>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</si>
  <si>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</si>
  <si>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</si>
  <si>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</si>
  <si>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</si>
  <si>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</si>
  <si>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</si>
  <si>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</si>
  <si>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</si>
  <si>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</si>
  <si>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</si>
  <si>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</si>
  <si>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</si>
  <si>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</si>
  <si>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</si>
  <si>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</si>
  <si>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</si>
  <si>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</si>
  <si>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</si>
  <si>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</si>
  <si>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</si>
  <si>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</si>
  <si>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</si>
  <si>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</si>
  <si>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</si>
  <si>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</si>
  <si>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</si>
  <si>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</si>
  <si>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</si>
  <si>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</si>
  <si>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</si>
  <si>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</si>
  <si>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</si>
  <si>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</si>
  <si>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</si>
  <si>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</si>
  <si>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</si>
  <si>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</si>
  <si>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</si>
  <si>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</si>
  <si>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</si>
  <si>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</si>
  <si>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</si>
  <si>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</si>
  <si>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</si>
  <si>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</si>
  <si>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</si>
  <si>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</si>
  <si>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</si>
  <si>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</si>
  <si>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</si>
  <si>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</si>
  <si>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</si>
  <si>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</si>
  <si>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</si>
  <si>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</si>
  <si>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</si>
  <si>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</si>
  <si>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</si>
  <si>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</si>
  <si>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</si>
  <si>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</si>
  <si>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</si>
  <si>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</si>
  <si>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</si>
  <si>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</si>
  <si>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</si>
  <si>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</si>
  <si>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</si>
  <si>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</si>
  <si>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</si>
  <si>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</si>
  <si>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</si>
  <si>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</si>
  <si>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</si>
  <si>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</si>
  <si>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</si>
  <si>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</si>
  <si>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</si>
  <si>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</si>
  <si>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</si>
  <si>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</si>
  <si>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</si>
  <si>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</si>
  <si>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</si>
  <si>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</si>
  <si>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</si>
  <si>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</si>
  <si>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</si>
  <si>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</si>
  <si>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</si>
  <si>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</si>
  <si>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</si>
  <si>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</si>
  <si>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</si>
  <si>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</si>
  <si>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</si>
  <si>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</si>
  <si>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</si>
  <si>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</si>
  <si>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</si>
  <si>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</si>
  <si>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</si>
  <si>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</si>
  <si>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</si>
  <si>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</si>
  <si>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</si>
  <si>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</si>
  <si>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</si>
  <si>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</si>
  <si>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</si>
  <si>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</si>
  <si>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</si>
  <si>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</si>
  <si>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</si>
  <si>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</si>
  <si>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</si>
  <si>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</si>
  <si>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</si>
  <si>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</si>
  <si>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</si>
  <si>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</si>
  <si>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</si>
  <si>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</si>
  <si>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</si>
  <si>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</si>
  <si>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</si>
  <si>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</si>
  <si>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</si>
  <si>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</si>
  <si>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</si>
  <si>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</si>
  <si>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</si>
  <si>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</si>
  <si>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</si>
  <si>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</si>
  <si>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</si>
  <si>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</si>
  <si>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</si>
  <si>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</si>
  <si>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</si>
  <si>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</si>
  <si>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</si>
  <si>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</si>
  <si>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</si>
  <si>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</si>
  <si>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</si>
  <si>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</si>
  <si>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</si>
  <si>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</si>
  <si>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</si>
  <si>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</si>
  <si>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</si>
  <si>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</si>
  <si>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</si>
  <si>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</si>
  <si>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</si>
  <si>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</si>
  <si>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</si>
  <si>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</si>
  <si>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</si>
  <si>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</si>
  <si>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</si>
  <si>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</si>
  <si>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</si>
  <si>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</si>
  <si>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</si>
  <si>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</si>
  <si>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</si>
  <si>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</si>
  <si>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</si>
  <si>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</si>
  <si>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</si>
  <si>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</si>
  <si>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</si>
  <si>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</si>
  <si>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</si>
  <si>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</si>
  <si>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</si>
  <si>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</si>
  <si>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</si>
  <si>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</si>
  <si>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</si>
  <si>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</si>
  <si>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</si>
  <si>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</si>
  <si>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</si>
  <si>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</si>
  <si>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</si>
  <si>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</si>
  <si>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</si>
  <si>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</si>
  <si>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</si>
  <si>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</si>
  <si>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</si>
  <si>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</si>
  <si>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</si>
  <si>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</si>
  <si>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</si>
  <si>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</si>
  <si>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</si>
  <si>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</si>
  <si>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</si>
  <si>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</si>
  <si>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</si>
  <si>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</si>
  <si>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</si>
  <si>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</si>
  <si>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</si>
  <si>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</si>
  <si>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</si>
  <si>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</si>
  <si>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</si>
  <si>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</si>
  <si>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</si>
  <si>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</si>
  <si>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</si>
  <si>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</si>
  <si>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</si>
  <si>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</si>
  <si>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</si>
  <si>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</si>
  <si>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</si>
  <si>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</si>
  <si>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</si>
  <si>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</si>
  <si>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</si>
  <si>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</si>
  <si>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</si>
  <si>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</si>
  <si>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</si>
  <si>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</si>
  <si>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</si>
  <si>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</si>
  <si>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</si>
  <si>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</si>
  <si>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</si>
  <si>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</si>
  <si>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</si>
  <si>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</si>
  <si>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</si>
  <si>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</si>
  <si>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</si>
  <si>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</si>
  <si>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</si>
  <si>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</si>
  <si>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</si>
  <si>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</si>
  <si>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</si>
  <si>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</si>
  <si>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</si>
  <si>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</si>
  <si>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</si>
  <si>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</si>
  <si>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</si>
  <si>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</si>
  <si>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</si>
  <si>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</si>
  <si>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</si>
  <si>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</si>
  <si>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</si>
  <si>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</si>
  <si>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</si>
  <si>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</si>
  <si>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</si>
  <si>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</si>
  <si>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</si>
  <si>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</si>
  <si>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</si>
  <si>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</si>
  <si>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</si>
  <si>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</si>
  <si>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</si>
  <si>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</si>
  <si>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</si>
  <si>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</si>
  <si>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</si>
  <si>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</si>
  <si>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</si>
  <si>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</si>
  <si>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</si>
  <si>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</si>
  <si>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</si>
  <si>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</si>
  <si>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</si>
  <si>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</si>
  <si>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</si>
  <si>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</si>
  <si>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</si>
  <si>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</si>
  <si>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</si>
  <si>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</si>
  <si>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</si>
  <si>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</si>
  <si>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</si>
  <si>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</si>
  <si>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</si>
  <si>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</si>
  <si>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</si>
  <si>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</si>
  <si>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</si>
  <si>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</si>
  <si>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</si>
  <si>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</si>
  <si>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</si>
  <si>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</si>
  <si>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</si>
  <si>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</si>
  <si>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</si>
  <si>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</si>
  <si>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</si>
  <si>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</si>
  <si>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</si>
  <si>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</si>
  <si>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</si>
  <si>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</si>
  <si>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</si>
  <si>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</si>
  <si>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</si>
  <si>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</si>
  <si>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</si>
  <si>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</si>
  <si>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</si>
  <si>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</si>
  <si>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</si>
  <si>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</si>
  <si>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</si>
  <si>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</si>
  <si>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</si>
  <si>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</si>
  <si>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</si>
  <si>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</si>
  <si>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</si>
  <si>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</si>
  <si>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</si>
  <si>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</si>
  <si>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</si>
  <si>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</si>
  <si>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</si>
  <si>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</si>
  <si>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</si>
  <si>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</si>
  <si>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</si>
  <si>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</si>
  <si>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</si>
  <si>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</si>
  <si>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</si>
  <si>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</si>
  <si>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</si>
  <si>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</si>
  <si>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</si>
  <si>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</si>
  <si>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</si>
  <si>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</si>
  <si>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</si>
  <si>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</si>
  <si>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</si>
  <si>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</si>
  <si>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</si>
  <si>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</si>
  <si>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</si>
  <si>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</si>
  <si>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</si>
  <si>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</si>
  <si>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</si>
  <si>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</si>
  <si>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</si>
  <si>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</si>
  <si>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</si>
  <si>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</si>
  <si>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</si>
  <si>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</si>
  <si>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</si>
  <si>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</si>
  <si>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</si>
  <si>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</si>
  <si>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</si>
  <si>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</si>
  <si>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</si>
  <si>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</si>
  <si>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</si>
  <si>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</si>
  <si>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</si>
  <si>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</si>
  <si>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</si>
  <si>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</si>
  <si>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</si>
  <si>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</si>
  <si>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</si>
  <si>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</si>
  <si>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</si>
  <si>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</si>
  <si>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</si>
  <si>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</si>
  <si>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</si>
  <si>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</si>
  <si>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</si>
  <si>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</si>
  <si>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</si>
  <si>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</si>
  <si>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</si>
  <si>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</si>
  <si>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</si>
  <si>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</si>
  <si>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</si>
  <si>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</si>
  <si>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</si>
  <si>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</si>
  <si>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</si>
  <si>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</si>
  <si>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</si>
  <si>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</si>
  <si>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</si>
  <si>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</si>
  <si>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</si>
  <si>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</si>
  <si>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</si>
  <si>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</si>
  <si>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</si>
  <si>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</si>
  <si>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</si>
  <si>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</si>
  <si>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</si>
  <si>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</si>
  <si>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</si>
  <si>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</si>
  <si>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</si>
  <si>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</si>
  <si>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</si>
  <si>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</si>
  <si>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</si>
  <si>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</si>
  <si>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</si>
  <si>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</si>
  <si>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</si>
  <si>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</si>
  <si>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</si>
  <si>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</si>
  <si>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</si>
  <si>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</si>
  <si>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</si>
  <si>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</si>
  <si>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</si>
  <si>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</si>
  <si>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</si>
  <si>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</si>
  <si>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</si>
  <si>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</si>
  <si>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</si>
  <si>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</si>
  <si>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</si>
  <si>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</si>
  <si>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</si>
  <si>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</si>
  <si>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</si>
  <si>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</si>
  <si>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</si>
  <si>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</si>
  <si>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</si>
  <si>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</si>
  <si>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</si>
  <si>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</si>
  <si>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</si>
  <si>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</si>
  <si>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</si>
  <si>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</si>
  <si>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</si>
  <si>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</si>
  <si>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</si>
  <si>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</si>
  <si>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</si>
  <si>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</si>
  <si>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</si>
  <si>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</si>
  <si>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</si>
  <si>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</si>
  <si>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</si>
  <si>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</si>
  <si>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</si>
  <si>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</si>
  <si>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</si>
  <si>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</si>
  <si>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</si>
  <si>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</si>
  <si>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</si>
  <si>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</si>
  <si>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</si>
  <si>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</si>
  <si>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</si>
  <si>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</si>
  <si>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</si>
  <si>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</si>
  <si>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</si>
  <si>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</si>
  <si>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</si>
  <si>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</si>
  <si>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</si>
  <si>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</si>
  <si>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</si>
  <si>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</si>
  <si>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</si>
  <si>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</si>
  <si>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</si>
  <si>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</si>
  <si>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</si>
  <si>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</si>
  <si>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</si>
  <si>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</si>
  <si>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</si>
  <si>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</si>
  <si>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</si>
  <si>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</si>
  <si>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</si>
  <si>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</si>
  <si>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</si>
  <si>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</si>
  <si>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</si>
  <si>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</si>
  <si>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</si>
  <si>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</si>
  <si>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</si>
  <si>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</si>
  <si>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</si>
  <si>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</si>
  <si>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</si>
  <si>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</si>
  <si>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</si>
  <si>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</si>
  <si>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</si>
  <si>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</si>
  <si>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</si>
  <si>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</si>
  <si>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</si>
  <si>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</si>
  <si>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</si>
  <si>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</si>
  <si>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</si>
  <si>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</si>
  <si>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</si>
  <si>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</si>
  <si>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</si>
  <si>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</si>
  <si>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</si>
  <si>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</si>
  <si>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</si>
  <si>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</si>
  <si>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</si>
  <si>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</si>
  <si>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</si>
  <si>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</si>
  <si>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</si>
  <si>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</si>
  <si>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</si>
  <si>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</si>
  <si>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</si>
  <si>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</si>
  <si>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</si>
  <si>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</si>
  <si>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</si>
  <si>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</si>
  <si>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</si>
  <si>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</si>
  <si>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</si>
  <si>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</si>
  <si>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</si>
  <si>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</si>
  <si>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</si>
  <si>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</si>
  <si>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</si>
  <si>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</si>
  <si>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</si>
  <si>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</si>
  <si>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</si>
  <si>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</si>
  <si>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</si>
  <si>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</si>
  <si>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</si>
  <si>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</si>
  <si>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</si>
  <si>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</si>
  <si>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</si>
  <si>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</si>
  <si>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</si>
  <si>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</si>
  <si>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</si>
  <si>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</si>
  <si>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</si>
  <si>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</si>
  <si>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</si>
  <si>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</si>
  <si>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</si>
  <si>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</si>
  <si>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</si>
  <si>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</si>
  <si>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</si>
  <si>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</si>
  <si>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</si>
  <si>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</si>
  <si>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</si>
  <si>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</si>
  <si>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</si>
  <si>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</si>
  <si>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</si>
  <si>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</si>
  <si>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</si>
  <si>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</si>
  <si>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</si>
  <si>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</si>
  <si>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</si>
  <si>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</si>
  <si>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</si>
  <si>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</si>
  <si>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</si>
  <si>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</si>
  <si>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</si>
  <si>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</si>
  <si>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</si>
  <si>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</si>
  <si>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</si>
  <si>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</si>
  <si>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</si>
  <si>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</si>
  <si>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</si>
  <si>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</si>
  <si>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</si>
  <si>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</si>
  <si>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</si>
  <si>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</si>
  <si>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</si>
  <si>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</si>
  <si>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</si>
  <si>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</si>
  <si>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</si>
  <si>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</si>
  <si>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</si>
  <si>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</si>
  <si>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</si>
  <si>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</si>
  <si>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</si>
  <si>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</si>
  <si>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</si>
  <si>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</si>
  <si>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</si>
  <si>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</si>
  <si>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</si>
  <si>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</si>
  <si>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</si>
  <si>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</si>
  <si>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</si>
  <si>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</si>
  <si>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</si>
  <si>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</si>
  <si>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</si>
  <si>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</si>
  <si>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</si>
  <si>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</si>
  <si>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</si>
  <si>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</si>
  <si>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</si>
  <si>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</si>
  <si>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</si>
  <si>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</si>
  <si>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</si>
  <si>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</si>
  <si>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</si>
  <si>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</si>
  <si>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</si>
  <si>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</si>
  <si>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</si>
  <si>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</si>
  <si>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</si>
  <si>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</si>
  <si>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</si>
  <si>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</si>
  <si>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</si>
  <si>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</si>
  <si>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</si>
  <si>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</si>
  <si>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</si>
  <si>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</si>
  <si>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</si>
  <si>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</si>
  <si>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</si>
  <si>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</si>
  <si>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</si>
  <si>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</si>
  <si>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</si>
  <si>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</si>
  <si>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</si>
  <si>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</si>
  <si>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</si>
  <si>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</si>
  <si>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</si>
  <si>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</si>
  <si>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</si>
  <si>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</si>
  <si>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</si>
  <si>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</si>
  <si>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</si>
  <si>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</si>
  <si>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</si>
  <si>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</si>
  <si>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</si>
  <si>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</si>
  <si>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</si>
  <si>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</si>
  <si>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</si>
  <si>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</si>
  <si>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</si>
  <si>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</si>
  <si>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</si>
  <si>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</si>
  <si>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</si>
  <si>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</si>
  <si>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</si>
  <si>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</si>
  <si>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</si>
  <si>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</si>
  <si>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</si>
  <si>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</si>
  <si>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</si>
  <si>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</si>
  <si>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</si>
  <si>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</si>
  <si>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</si>
  <si>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</si>
  <si>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</si>
  <si>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</si>
  <si>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</si>
  <si>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</si>
  <si>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</si>
  <si>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</si>
  <si>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</si>
  <si>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</si>
  <si>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</si>
  <si>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</si>
  <si>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</si>
  <si>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</si>
  <si>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</si>
  <si>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</si>
  <si>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</si>
  <si>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</si>
  <si>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</si>
  <si>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</si>
  <si>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</si>
  <si>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</si>
  <si>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</si>
  <si>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</si>
  <si>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</si>
  <si>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</si>
  <si>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</si>
  <si>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</si>
  <si>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</si>
  <si>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</si>
  <si>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</si>
  <si>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</si>
  <si>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</si>
  <si>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</si>
  <si>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</si>
  <si>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</si>
  <si>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</si>
  <si>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</si>
  <si>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</si>
  <si>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</si>
  <si>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</si>
  <si>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</si>
  <si>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</si>
  <si>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</si>
  <si>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</si>
  <si>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</si>
  <si>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</si>
  <si>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</si>
  <si>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</si>
  <si>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</si>
  <si>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</si>
  <si>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</si>
  <si>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</si>
  <si>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</si>
  <si>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</si>
  <si>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</si>
  <si>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</si>
  <si>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</si>
  <si>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</si>
  <si>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</si>
  <si>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</si>
  <si>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</si>
  <si>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</si>
  <si>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</si>
  <si>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</si>
  <si>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</si>
  <si>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</si>
  <si>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</si>
  <si>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</si>
  <si>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</si>
  <si>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</si>
  <si>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</si>
  <si>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</si>
  <si>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</si>
  <si>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</si>
  <si>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</si>
  <si>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</si>
  <si>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</si>
  <si>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</si>
  <si>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</si>
  <si>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</si>
  <si>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</si>
  <si>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</si>
  <si>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</si>
  <si>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</si>
  <si>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</si>
  <si>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</si>
  <si>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</si>
  <si>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</si>
  <si>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</si>
  <si>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</si>
  <si>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</si>
  <si>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</si>
  <si>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</si>
  <si>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</si>
  <si>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</si>
  <si>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</si>
  <si>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</si>
  <si>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</si>
  <si>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</si>
  <si>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</si>
  <si>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</si>
  <si>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</si>
  <si>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</si>
  <si>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</si>
  <si>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</si>
  <si>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</si>
  <si>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</si>
  <si>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</si>
  <si>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</si>
  <si>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</si>
  <si>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</si>
  <si>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</si>
  <si>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</si>
  <si>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</si>
  <si>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</si>
  <si>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</si>
  <si>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</si>
  <si>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</si>
  <si>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</si>
  <si>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</si>
  <si>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</si>
  <si>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</si>
  <si>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</si>
  <si>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</si>
  <si>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</si>
  <si>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</si>
  <si>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</si>
  <si>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</si>
  <si>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</si>
  <si>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</si>
  <si>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</si>
  <si>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</si>
  <si>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</si>
  <si>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</si>
  <si>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</si>
  <si>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</si>
  <si>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</si>
  <si>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</si>
  <si>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</si>
  <si>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</si>
  <si>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</si>
  <si>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</si>
  <si>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</si>
  <si>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</si>
  <si>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</si>
  <si>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</si>
  <si>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</si>
  <si>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</si>
  <si>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</si>
  <si>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</si>
  <si>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</si>
  <si>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</si>
  <si>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</si>
  <si>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</si>
  <si>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</si>
  <si>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</si>
  <si>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</si>
  <si>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</si>
  <si>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</si>
  <si>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</si>
  <si>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</si>
  <si>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</si>
  <si>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</si>
  <si>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</si>
  <si>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</si>
  <si>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</si>
  <si>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</si>
  <si>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</si>
  <si>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</si>
  <si>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</si>
  <si>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</si>
  <si>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</si>
  <si>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</si>
  <si>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</si>
  <si>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</si>
  <si>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</si>
  <si>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</si>
  <si>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</si>
  <si>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</si>
  <si>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</si>
  <si>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</si>
  <si>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</si>
  <si>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</si>
  <si>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</si>
  <si>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</si>
  <si>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</si>
  <si>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</si>
  <si>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</si>
  <si>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</si>
  <si>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</si>
  <si>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</si>
  <si>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</si>
  <si>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</si>
  <si>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</si>
  <si>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</si>
  <si>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</si>
  <si>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</si>
  <si>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</si>
  <si>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</si>
  <si>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</si>
  <si>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</si>
  <si>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</si>
  <si>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</si>
  <si>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</si>
  <si>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</si>
  <si>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</si>
  <si>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</si>
  <si>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</si>
  <si>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</si>
  <si>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</si>
  <si>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</si>
  <si>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</si>
  <si>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</si>
  <si>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</si>
  <si>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</si>
  <si>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</si>
  <si>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</si>
  <si>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</si>
  <si>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</si>
  <si>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</si>
  <si>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</si>
  <si>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</si>
  <si>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</si>
  <si>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</si>
  <si>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</si>
  <si>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</si>
  <si>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</si>
  <si>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</si>
  <si>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</si>
  <si>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</si>
  <si>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</si>
  <si>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</si>
  <si>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</si>
  <si>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</si>
  <si>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</si>
  <si>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</si>
  <si>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</si>
  <si>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</si>
  <si>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</si>
  <si>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</si>
  <si>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</si>
  <si>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</si>
  <si>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</si>
  <si>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</si>
  <si>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</si>
  <si>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</si>
  <si>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</si>
  <si>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</si>
  <si>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</si>
  <si>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</si>
  <si>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</si>
  <si>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</si>
  <si>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</si>
  <si>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</si>
  <si>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</si>
  <si>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</si>
  <si>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</si>
  <si>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</si>
  <si>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</si>
  <si>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</si>
  <si>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</si>
  <si>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</si>
  <si>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</si>
  <si>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</si>
  <si>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</si>
  <si>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</si>
  <si>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</si>
  <si>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</si>
  <si>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</si>
  <si>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</si>
  <si>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</si>
  <si>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</si>
  <si>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</si>
  <si>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</si>
  <si>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</si>
  <si>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</si>
  <si>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</si>
  <si>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</si>
  <si>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</si>
  <si>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</si>
  <si>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</si>
  <si>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</si>
  <si>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</si>
  <si>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</si>
  <si>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</si>
  <si>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</si>
  <si>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</si>
  <si>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</si>
  <si>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</si>
  <si>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</si>
  <si>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</si>
  <si>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</si>
  <si>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</si>
  <si>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</si>
  <si>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</si>
  <si>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</si>
  <si>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</si>
  <si>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</si>
  <si>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</si>
  <si>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</si>
  <si>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</si>
  <si>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</si>
  <si>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</si>
  <si>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</si>
  <si>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</si>
  <si>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</si>
  <si>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</si>
  <si>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</si>
  <si>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</si>
  <si>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</si>
  <si>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</si>
  <si>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</si>
  <si>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</si>
  <si>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</si>
  <si>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</si>
  <si>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</si>
  <si>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</si>
  <si>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</si>
  <si>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</si>
  <si>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</si>
  <si>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</si>
  <si>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</si>
  <si>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</si>
  <si>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</si>
  <si>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</si>
  <si>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</si>
  <si>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</si>
  <si>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</si>
  <si>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</si>
  <si>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</si>
  <si>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</si>
  <si>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</si>
  <si>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</si>
  <si>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</si>
  <si>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</si>
  <si>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</si>
  <si>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</si>
  <si>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</si>
  <si>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</si>
  <si>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</si>
  <si>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</si>
  <si>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</si>
  <si>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</si>
  <si>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</si>
  <si>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</si>
  <si>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</si>
  <si>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</si>
  <si>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</si>
  <si>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</si>
  <si>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</si>
  <si>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</si>
  <si>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</si>
  <si>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</si>
  <si>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</si>
  <si>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</si>
  <si>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</si>
  <si>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</si>
  <si>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</si>
  <si>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</si>
  <si>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</si>
  <si>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</si>
  <si>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</si>
  <si>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</si>
  <si>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</si>
  <si>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</si>
  <si>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</si>
  <si>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</si>
  <si>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</si>
  <si>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</si>
  <si>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</si>
  <si>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</si>
  <si>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</si>
  <si>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</si>
  <si>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</si>
  <si>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</si>
  <si>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</si>
  <si>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</si>
  <si>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</si>
  <si>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</si>
  <si>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</si>
  <si>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</si>
  <si>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</si>
  <si>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</si>
  <si>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</si>
  <si>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</si>
  <si>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</si>
  <si>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</si>
  <si>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</si>
  <si>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</si>
  <si>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</si>
  <si>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</si>
  <si>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</si>
  <si>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</si>
  <si>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</si>
  <si>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</si>
  <si>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</si>
  <si>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</si>
  <si>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</si>
  <si>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</si>
  <si>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</si>
  <si>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</si>
  <si>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</si>
  <si>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</si>
  <si>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</si>
  <si>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</si>
  <si>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</si>
  <si>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</si>
  <si>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</si>
  <si>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</si>
  <si>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</si>
  <si>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</si>
  <si>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</si>
  <si>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</si>
  <si>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</si>
  <si>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</si>
  <si>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</si>
  <si>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</si>
  <si>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</si>
  <si>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</si>
  <si>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</si>
  <si>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</si>
  <si>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</si>
  <si>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</si>
  <si>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</si>
  <si>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</si>
  <si>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</si>
  <si>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</si>
  <si>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</si>
  <si>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</si>
  <si>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</si>
  <si>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</si>
  <si>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</si>
  <si>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</si>
  <si>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</si>
  <si>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</si>
  <si>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</si>
  <si>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</si>
  <si>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</si>
  <si>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</si>
  <si>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</si>
  <si>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</si>
  <si>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</si>
  <si>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</si>
  <si>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</si>
  <si>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</si>
  <si>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</si>
  <si>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</si>
  <si>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</si>
  <si>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</si>
  <si>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</si>
  <si>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</si>
  <si>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</si>
  <si>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</si>
  <si>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</si>
  <si>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</si>
  <si>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</si>
  <si>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</si>
  <si>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</si>
  <si>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</si>
  <si>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</si>
  <si>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</si>
  <si>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</si>
  <si>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</si>
  <si>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</si>
  <si>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</si>
  <si>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</si>
  <si>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</si>
  <si>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</si>
  <si>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</si>
  <si>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</si>
  <si>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</si>
  <si>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</si>
  <si>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</si>
  <si>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</si>
  <si>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</si>
  <si>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</si>
  <si>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</si>
  <si>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</si>
  <si>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</si>
  <si>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</si>
  <si>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</si>
  <si>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</si>
  <si>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</si>
  <si>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</si>
  <si>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</si>
  <si>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</si>
  <si>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</si>
  <si>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</si>
  <si>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</si>
  <si>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</si>
  <si>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</si>
  <si>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</si>
  <si>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</si>
  <si>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</si>
  <si>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</si>
  <si>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</si>
  <si>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</si>
  <si>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</si>
  <si>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</si>
  <si>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</si>
  <si>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</si>
  <si>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</si>
  <si>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</si>
  <si>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</si>
  <si>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</si>
  <si>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</si>
  <si>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</si>
  <si>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</si>
  <si>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</si>
  <si>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</si>
  <si>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</si>
  <si>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</si>
  <si>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</si>
  <si>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</si>
  <si>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</si>
  <si>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</si>
  <si>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</si>
  <si>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</si>
  <si>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</si>
  <si>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</si>
  <si>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</si>
  <si>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</si>
  <si>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</si>
  <si>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</si>
  <si>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</si>
  <si>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</si>
  <si>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</si>
  <si>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</si>
  <si>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</si>
  <si>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</si>
  <si>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</si>
  <si>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</si>
  <si>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</si>
  <si>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</si>
  <si>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</si>
  <si>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</si>
  <si>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</si>
  <si>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</si>
  <si>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</si>
  <si>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</si>
  <si>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</si>
  <si>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</si>
  <si>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</si>
  <si>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</si>
  <si>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</si>
  <si>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</si>
  <si>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</si>
  <si>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</si>
  <si>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</si>
  <si>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</si>
  <si>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</si>
  <si>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</si>
  <si>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</si>
  <si>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</si>
  <si>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</si>
  <si>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</si>
  <si>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</si>
  <si>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</si>
  <si>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</si>
  <si>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</si>
  <si>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</si>
  <si>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</si>
  <si>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</si>
  <si>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</si>
  <si>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</si>
  <si>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</si>
  <si>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</si>
  <si>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</si>
  <si>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</si>
  <si>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</si>
  <si>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</si>
  <si>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</si>
  <si>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</si>
  <si>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</si>
  <si>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</si>
  <si>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</si>
  <si>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</si>
  <si>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</si>
  <si>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</si>
  <si>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</si>
  <si>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</si>
  <si>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</si>
  <si>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</si>
  <si>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</si>
  <si>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</si>
  <si>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</si>
  <si>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</si>
  <si>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</si>
  <si>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</si>
  <si>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</si>
  <si>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</si>
  <si>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</si>
  <si>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</si>
  <si>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</si>
  <si>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</si>
  <si>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</si>
  <si>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</si>
  <si>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</si>
  <si>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</si>
  <si>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</si>
  <si>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</si>
  <si>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</si>
  <si>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</si>
  <si>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</si>
  <si>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</si>
  <si>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</si>
  <si>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</si>
  <si>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</si>
  <si>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</si>
  <si>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</si>
  <si>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</si>
  <si>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</si>
  <si>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</si>
  <si>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</si>
  <si>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</si>
  <si>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</si>
  <si>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</si>
  <si>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</si>
  <si>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</si>
  <si>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</si>
  <si>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</si>
  <si>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</si>
  <si>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</si>
  <si>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</si>
  <si>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</si>
  <si>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</si>
  <si>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</si>
  <si>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</si>
  <si>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</si>
  <si>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</si>
  <si>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</si>
  <si>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</si>
  <si>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</si>
  <si>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</si>
  <si>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</si>
  <si>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</si>
  <si>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</si>
  <si>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</si>
  <si>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</si>
  <si>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</si>
  <si>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</si>
  <si>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</si>
  <si>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</si>
  <si>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</si>
  <si>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</si>
  <si>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</si>
  <si>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</si>
  <si>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</si>
  <si>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</si>
  <si>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</si>
  <si>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</si>
  <si>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</si>
  <si>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</si>
  <si>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</si>
  <si>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</si>
  <si>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</si>
  <si>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</si>
  <si>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</si>
  <si>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</si>
  <si>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</si>
  <si>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</si>
  <si>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</si>
  <si>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</si>
  <si>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</si>
  <si>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</si>
  <si>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</si>
  <si>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</si>
  <si>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</si>
  <si>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</si>
  <si>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</si>
  <si>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</si>
  <si>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</si>
  <si>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</si>
  <si>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</si>
  <si>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</si>
  <si>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</si>
  <si>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</si>
  <si>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</si>
  <si>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</si>
  <si>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</si>
  <si>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</si>
  <si>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</si>
  <si>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</si>
  <si>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</si>
  <si>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</si>
  <si>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</si>
  <si>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</si>
  <si>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</si>
  <si>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</si>
  <si>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</si>
  <si>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</si>
  <si>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</si>
  <si>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</si>
  <si>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</si>
  <si>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</si>
  <si>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</si>
  <si>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</si>
  <si>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</si>
  <si>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</si>
  <si>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</si>
  <si>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</si>
  <si>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</si>
  <si>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</si>
  <si>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</si>
  <si>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</si>
  <si>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</si>
  <si>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</si>
  <si>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</si>
  <si>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</si>
  <si>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</si>
  <si>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</si>
  <si>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</si>
  <si>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</si>
  <si>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</si>
  <si>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</si>
  <si>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</si>
  <si>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</si>
  <si>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</si>
  <si>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</si>
  <si>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</si>
  <si>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</si>
  <si>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</si>
  <si>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</si>
  <si>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</si>
  <si>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</si>
  <si>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</si>
  <si>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</si>
  <si>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</si>
  <si>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</si>
  <si>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</si>
  <si>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</si>
  <si>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</si>
  <si>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</si>
  <si>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</si>
  <si>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</si>
  <si>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</si>
  <si>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</si>
  <si>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</si>
  <si>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</si>
  <si>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</si>
  <si>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</si>
  <si>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</si>
  <si>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</si>
  <si>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</si>
  <si>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</si>
  <si>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</si>
  <si>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</si>
  <si>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</si>
  <si>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</si>
  <si>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</si>
  <si>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</si>
  <si>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</si>
  <si>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</si>
  <si>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</si>
  <si>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</si>
  <si>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</si>
  <si>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</si>
  <si>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</si>
  <si>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</si>
  <si>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</si>
  <si>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</si>
  <si>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</si>
  <si>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</si>
  <si>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</si>
  <si>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</si>
  <si>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</si>
  <si>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</si>
  <si>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</si>
  <si>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</si>
  <si>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</si>
  <si>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</si>
  <si>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</si>
  <si>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</si>
  <si>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</si>
  <si>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</si>
  <si>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</si>
  <si>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</si>
  <si>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</si>
  <si>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</si>
  <si>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</si>
  <si>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</si>
  <si>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</si>
  <si>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</si>
  <si>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</si>
  <si>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</si>
  <si>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</si>
  <si>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</si>
  <si>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</si>
  <si>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</si>
  <si>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</si>
  <si>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</si>
  <si>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</si>
  <si>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</si>
  <si>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</si>
  <si>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</si>
  <si>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</si>
  <si>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</si>
  <si>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</si>
  <si>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</si>
  <si>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</si>
  <si>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</si>
  <si>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</si>
  <si>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</si>
  <si>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</si>
  <si>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</si>
  <si>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</si>
  <si>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</si>
  <si>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</si>
  <si>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</si>
  <si>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</si>
  <si>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</si>
  <si>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</si>
  <si>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</si>
  <si>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</si>
  <si>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</si>
  <si>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</si>
  <si>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</si>
  <si>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</si>
  <si>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</si>
  <si>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</si>
  <si>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</si>
  <si>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</si>
  <si>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</si>
  <si>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</si>
  <si>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</si>
  <si>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</si>
  <si>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</si>
  <si>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</si>
  <si>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</si>
  <si>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</si>
  <si>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</si>
  <si>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</si>
  <si>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</si>
  <si>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</si>
  <si>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</si>
  <si>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</si>
  <si>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</si>
  <si>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</si>
  <si>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</si>
  <si>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</si>
  <si>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</si>
  <si>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</si>
  <si>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</si>
  <si>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</si>
  <si>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</si>
  <si>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</si>
  <si>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</si>
  <si>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</si>
  <si>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</si>
  <si>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</si>
  <si>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</si>
  <si>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</si>
  <si>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</si>
  <si>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</si>
  <si>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</si>
  <si>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</si>
  <si>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</si>
  <si>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</si>
  <si>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</si>
  <si>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</si>
  <si>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</si>
  <si>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</si>
  <si>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</si>
  <si>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</si>
  <si>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</si>
  <si>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</si>
  <si>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</si>
  <si>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</si>
  <si>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</si>
  <si>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</si>
  <si>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</si>
  <si>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</si>
  <si>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</si>
  <si>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</si>
  <si>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</si>
  <si>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</si>
  <si>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</si>
  <si>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</si>
  <si>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</si>
  <si>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</si>
  <si>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</si>
  <si>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</si>
  <si>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</si>
  <si>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</si>
  <si>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</si>
  <si>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</si>
  <si>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</si>
  <si>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</si>
  <si>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</si>
  <si>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</si>
  <si>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</si>
  <si>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</si>
  <si>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</si>
  <si>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</si>
  <si>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</si>
  <si>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</si>
  <si>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</si>
  <si>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</si>
  <si>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</si>
  <si>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</si>
  <si>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</si>
  <si>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</si>
  <si>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</si>
  <si>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</si>
  <si>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</si>
  <si>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</si>
  <si>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</si>
  <si>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</si>
  <si>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</si>
  <si>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</si>
  <si>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</si>
  <si>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</si>
  <si>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</si>
  <si>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</si>
  <si>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</si>
  <si>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</si>
  <si>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</si>
  <si>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</si>
  <si>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</si>
  <si>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</si>
  <si>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</si>
  <si>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</si>
  <si>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</si>
  <si>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</si>
  <si>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</si>
  <si>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</si>
  <si>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</si>
  <si>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</si>
  <si>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</si>
  <si>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</si>
  <si>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</si>
  <si>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</si>
  <si>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</si>
  <si>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</si>
  <si>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</si>
  <si>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</si>
  <si>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</si>
  <si>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</si>
  <si>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</si>
  <si>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</si>
  <si>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</si>
  <si>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</si>
  <si>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</si>
  <si>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</si>
  <si>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</si>
  <si>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</si>
  <si>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</si>
  <si>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</si>
  <si>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</si>
  <si>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</si>
  <si>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</si>
  <si>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</si>
  <si>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</si>
  <si>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</si>
  <si>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</si>
  <si>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</si>
  <si>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</si>
  <si>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</si>
  <si>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</si>
  <si>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</si>
  <si>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</si>
  <si>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</si>
  <si>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</si>
  <si>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</si>
  <si>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</si>
  <si>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</si>
  <si>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</si>
  <si>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</si>
  <si>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</si>
  <si>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</si>
  <si>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</si>
  <si>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</si>
  <si>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</si>
  <si>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</si>
  <si>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</si>
  <si>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</si>
  <si>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</si>
  <si>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</si>
  <si>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</si>
  <si>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</si>
  <si>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</si>
  <si>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</si>
  <si>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</si>
  <si>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</si>
  <si>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</si>
  <si>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</si>
  <si>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</si>
  <si>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</si>
  <si>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</si>
  <si>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</si>
  <si>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</si>
  <si>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</si>
  <si>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</si>
  <si>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</si>
  <si>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</si>
  <si>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</si>
  <si>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</si>
  <si>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</si>
  <si>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</si>
  <si>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</si>
  <si>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</si>
  <si>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</si>
  <si>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</si>
  <si>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</si>
  <si>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</si>
  <si>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</si>
  <si>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</si>
  <si>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</si>
  <si>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</si>
  <si>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</si>
  <si>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</si>
  <si>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</si>
  <si>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</si>
  <si>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</si>
  <si>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</si>
  <si>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</si>
  <si>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</si>
  <si>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</si>
  <si>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</si>
  <si>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</si>
  <si>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</si>
  <si>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</si>
  <si>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</si>
  <si>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</si>
  <si>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</si>
  <si>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</si>
  <si>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</si>
  <si>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</si>
  <si>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</si>
  <si>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</si>
  <si>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</si>
  <si>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</si>
  <si>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</si>
  <si>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</si>
  <si>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</si>
  <si>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</si>
  <si>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</si>
  <si>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</si>
  <si>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</si>
  <si>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</si>
  <si>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</si>
  <si>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</si>
  <si>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</si>
  <si>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</si>
  <si>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</si>
  <si>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</si>
  <si>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</si>
  <si>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</si>
  <si>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</si>
  <si>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</si>
  <si>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</si>
  <si>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</si>
  <si>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</si>
  <si>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</si>
  <si>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</si>
  <si>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</si>
  <si>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</si>
  <si>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</si>
  <si>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</si>
  <si>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</si>
  <si>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</si>
  <si>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</si>
  <si>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</si>
  <si>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</si>
  <si>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</si>
  <si>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</si>
  <si>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</si>
  <si>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</si>
  <si>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</si>
  <si>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</si>
  <si>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</si>
  <si>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</si>
  <si>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</si>
  <si>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</si>
  <si>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</si>
  <si>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</si>
  <si>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</si>
  <si>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</si>
  <si>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</si>
  <si>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</si>
  <si>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</si>
  <si>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</si>
  <si>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</si>
  <si>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</si>
  <si>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</si>
  <si>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</si>
  <si>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</si>
  <si>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</si>
  <si>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</si>
  <si>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</si>
  <si>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</si>
  <si>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</si>
  <si>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</si>
  <si>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</si>
  <si>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</si>
  <si>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</si>
  <si>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</si>
  <si>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</si>
  <si>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</si>
  <si>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</si>
  <si>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</si>
  <si>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</si>
  <si>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</si>
  <si>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</si>
  <si>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</si>
  <si>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</si>
  <si>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</si>
  <si>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</si>
  <si>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</si>
  <si>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</si>
  <si>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</si>
  <si>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</si>
  <si>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</si>
  <si>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</si>
  <si>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</si>
  <si>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</si>
  <si>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</si>
  <si>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</si>
  <si>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</si>
  <si>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</si>
  <si>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</si>
  <si>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</si>
  <si>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</si>
  <si>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</si>
  <si>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</si>
  <si>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</si>
  <si>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</si>
  <si>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</si>
  <si>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</si>
  <si>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</si>
  <si>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</si>
  <si>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</si>
  <si>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</si>
  <si>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</si>
  <si>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</si>
  <si>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</si>
  <si>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</si>
  <si>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</si>
  <si>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</si>
  <si>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</si>
  <si>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</si>
  <si>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</si>
  <si>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</si>
  <si>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</si>
  <si>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</si>
  <si>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</si>
  <si>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</si>
  <si>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</si>
  <si>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</si>
  <si>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</si>
  <si>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</si>
  <si>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</si>
  <si>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</si>
  <si>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</si>
  <si>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</si>
  <si>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</si>
  <si>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</si>
  <si>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</si>
  <si>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</si>
  <si>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</si>
  <si>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</si>
  <si>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</si>
  <si>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</si>
  <si>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</si>
  <si>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</si>
  <si>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</si>
  <si>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</si>
  <si>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</si>
  <si>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</si>
  <si>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</si>
  <si>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</si>
  <si>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</si>
  <si>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</si>
  <si>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</si>
  <si>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</si>
  <si>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</si>
  <si>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</si>
  <si>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</si>
  <si>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</si>
  <si>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</si>
  <si>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</si>
  <si>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</si>
  <si>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</si>
  <si>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</si>
  <si>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</si>
  <si>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</si>
  <si>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</si>
  <si>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</si>
  <si>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</si>
  <si>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</si>
  <si>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</si>
  <si>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</si>
  <si>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</si>
  <si>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</si>
  <si>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</si>
  <si>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</si>
  <si>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</si>
  <si>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</si>
  <si>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</si>
  <si>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</si>
  <si>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</si>
  <si>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</si>
  <si>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</si>
  <si>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</si>
  <si>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</si>
  <si>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</si>
  <si>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</si>
  <si>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</si>
  <si>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</si>
  <si>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</si>
  <si>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</si>
  <si>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</si>
  <si>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</si>
  <si>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</si>
  <si>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</si>
  <si>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</si>
  <si>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</si>
  <si>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</si>
  <si>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</si>
  <si>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</si>
  <si>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</si>
  <si>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</si>
  <si>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</si>
  <si>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</si>
  <si>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</si>
  <si>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</si>
  <si>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</si>
  <si>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</si>
  <si>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</si>
  <si>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</si>
  <si>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</si>
  <si>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</si>
  <si>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</si>
  <si>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</si>
  <si>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</si>
  <si>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</si>
  <si>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</si>
  <si>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</si>
  <si>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</si>
  <si>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</si>
  <si>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</si>
  <si>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</si>
  <si>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</si>
  <si>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</si>
  <si>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</si>
  <si>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</si>
  <si>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</si>
  <si>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</si>
  <si>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</si>
  <si>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</si>
  <si>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</si>
  <si>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</si>
  <si>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</si>
  <si>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</si>
  <si>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</si>
  <si>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</si>
  <si>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</si>
  <si>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</si>
  <si>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</si>
  <si>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</si>
  <si>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</si>
  <si>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</si>
  <si>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</si>
  <si>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</si>
  <si>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</si>
  <si>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</si>
  <si>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</si>
  <si>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</si>
  <si>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</si>
  <si>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</si>
  <si>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</si>
  <si>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</si>
  <si>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</si>
  <si>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</si>
  <si>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</si>
  <si>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</si>
  <si>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</si>
  <si>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</si>
  <si>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</si>
  <si>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</si>
  <si>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</si>
  <si>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</si>
  <si>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</si>
  <si>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</si>
  <si>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</si>
  <si>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</si>
  <si>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</si>
  <si>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</si>
  <si>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</si>
  <si>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</si>
  <si>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</si>
  <si>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</si>
  <si>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</si>
  <si>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</si>
  <si>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</si>
  <si>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</si>
  <si>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</si>
  <si>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</si>
  <si>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</si>
  <si>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</si>
  <si>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</si>
  <si>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</si>
  <si>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</si>
  <si>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</si>
  <si>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</si>
  <si>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</si>
  <si>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</si>
  <si>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</si>
  <si>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</si>
  <si>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</si>
  <si>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</si>
  <si>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</si>
  <si>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</si>
  <si>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</si>
  <si>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</si>
  <si>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</si>
  <si>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</si>
  <si>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</si>
  <si>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</si>
  <si>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</si>
  <si>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</si>
  <si>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</si>
  <si>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</si>
  <si>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</si>
  <si>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</si>
  <si>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</si>
  <si>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</si>
  <si>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</si>
  <si>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</si>
  <si>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</si>
  <si>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</si>
  <si>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</si>
  <si>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</si>
  <si>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</si>
  <si>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</si>
  <si>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</si>
  <si>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</si>
  <si>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</si>
  <si>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</si>
  <si>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</si>
  <si>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</si>
  <si>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</si>
  <si>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</si>
  <si>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</si>
  <si>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</si>
  <si>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</si>
  <si>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</si>
  <si>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</si>
  <si>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</si>
  <si>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</si>
  <si>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</si>
  <si>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</si>
  <si>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</si>
  <si>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</si>
  <si>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</si>
  <si>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</si>
  <si>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</si>
  <si>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</si>
  <si>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</si>
  <si>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</si>
  <si>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</si>
  <si>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</si>
  <si>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</si>
  <si>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</si>
  <si>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</si>
  <si>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</si>
  <si>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</si>
  <si>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</si>
  <si>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</si>
  <si>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</si>
  <si>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</si>
  <si>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</si>
  <si>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</si>
  <si>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</si>
  <si>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</si>
  <si>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</si>
  <si>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</si>
  <si>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</si>
  <si>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</si>
  <si>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</si>
  <si>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</si>
  <si>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</si>
  <si>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</si>
  <si>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</si>
  <si>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</si>
  <si>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</si>
  <si>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</si>
  <si>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</si>
  <si>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</si>
  <si>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</si>
  <si>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</si>
  <si>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</si>
  <si>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</si>
  <si>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</si>
  <si>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</si>
  <si>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</si>
  <si>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</si>
  <si>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</si>
  <si>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</si>
  <si>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</si>
  <si>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</si>
  <si>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</si>
  <si>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</si>
  <si>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</si>
  <si>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</si>
  <si>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</si>
  <si>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</si>
  <si>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</si>
  <si>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</si>
  <si>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</si>
  <si>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</si>
  <si>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</si>
  <si>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</si>
  <si>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</si>
  <si>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</si>
  <si>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</si>
  <si>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</si>
  <si>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</si>
  <si>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</si>
  <si>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</si>
  <si>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</si>
  <si>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</si>
  <si>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</si>
  <si>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</si>
  <si>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</si>
  <si>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</si>
  <si>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</si>
  <si>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</si>
  <si>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</si>
  <si>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</si>
  <si>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</si>
  <si>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</si>
  <si>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</si>
  <si>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</si>
  <si>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</si>
  <si>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</si>
  <si>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</si>
  <si>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</si>
  <si>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</si>
  <si>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</si>
  <si>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</si>
  <si>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</si>
  <si>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</si>
  <si>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</si>
  <si>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</si>
  <si>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</si>
  <si>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</si>
  <si>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</si>
  <si>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</si>
  <si>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</si>
  <si>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</si>
  <si>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</si>
  <si>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</si>
  <si>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</si>
  <si>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</si>
  <si>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</si>
  <si>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</si>
  <si>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</si>
  <si>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</si>
  <si>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</si>
  <si>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</si>
  <si>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</si>
  <si>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</si>
  <si>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</si>
  <si>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</si>
  <si>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</si>
  <si>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</si>
  <si>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</si>
  <si>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</si>
  <si>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</si>
  <si>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</si>
  <si>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</si>
  <si>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</si>
  <si>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</si>
  <si>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</si>
  <si>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</si>
  <si>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</si>
  <si>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</si>
  <si>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</si>
  <si>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</si>
  <si>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</si>
  <si>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</si>
  <si>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</si>
  <si>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</si>
  <si>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</si>
  <si>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</si>
  <si>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</si>
  <si>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</si>
  <si>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</si>
  <si>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</si>
  <si>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</si>
  <si>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</si>
  <si>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</si>
  <si>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</si>
  <si>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</si>
  <si>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</si>
  <si>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</si>
  <si>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</si>
  <si>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</si>
  <si>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</si>
  <si>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</si>
  <si>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</si>
  <si>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</si>
  <si>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</si>
  <si>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</si>
  <si>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</si>
  <si>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</si>
  <si>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</si>
  <si>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</si>
  <si>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</si>
  <si>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</si>
  <si>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</si>
  <si>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</si>
  <si>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</si>
  <si>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</si>
  <si>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</si>
  <si>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</si>
  <si>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</si>
  <si>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</si>
  <si>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</si>
  <si>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</si>
  <si>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</si>
  <si>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</si>
  <si>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</si>
  <si>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</si>
  <si>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</si>
  <si>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</si>
  <si>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</si>
  <si>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</si>
  <si>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</si>
  <si>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</si>
  <si>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</si>
  <si>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</si>
  <si>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</si>
  <si>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</si>
  <si>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</si>
  <si>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</si>
  <si>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</si>
  <si>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</si>
  <si>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</si>
  <si>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</si>
  <si>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</si>
  <si>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</si>
  <si>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</si>
  <si>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</si>
  <si>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</si>
  <si>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</si>
  <si>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</si>
  <si>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</si>
  <si>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</si>
  <si>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</si>
  <si>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</si>
  <si>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</si>
  <si>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</si>
  <si>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</si>
  <si>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</si>
  <si>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</si>
  <si>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</si>
  <si>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</si>
  <si>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</si>
  <si>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</si>
  <si>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</si>
  <si>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</si>
  <si>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</si>
  <si>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</si>
  <si>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</si>
  <si>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</si>
  <si>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</si>
  <si>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</si>
  <si>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</si>
  <si>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</si>
  <si>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</si>
  <si>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</si>
  <si>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</si>
  <si>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</si>
  <si>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</si>
  <si>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</si>
  <si>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</si>
  <si>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</si>
  <si>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</si>
  <si>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</si>
  <si>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</si>
  <si>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</si>
  <si>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</si>
  <si>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</si>
  <si>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</si>
  <si>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</si>
  <si>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</si>
  <si>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</si>
  <si>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</si>
  <si>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</si>
  <si>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</si>
  <si>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</si>
  <si>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</si>
  <si>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</si>
  <si>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</si>
  <si>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</si>
  <si>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</si>
  <si>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</si>
  <si>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</si>
  <si>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</si>
  <si>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</si>
  <si>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</si>
  <si>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</si>
  <si>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</si>
  <si>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</si>
  <si>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</si>
  <si>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</si>
  <si>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</si>
  <si>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</si>
  <si>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</si>
  <si>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</si>
  <si>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</si>
  <si>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</si>
  <si>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</si>
  <si>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</si>
  <si>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</si>
  <si>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</si>
  <si>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</si>
  <si>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</si>
  <si>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</si>
  <si>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</si>
  <si>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</si>
  <si>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</si>
  <si>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</si>
  <si>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</si>
  <si>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</si>
  <si>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</si>
  <si>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</si>
  <si>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</si>
  <si>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</si>
  <si>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</si>
  <si>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</si>
  <si>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</si>
  <si>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</si>
  <si>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</si>
  <si>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</si>
  <si>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</si>
  <si>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</si>
  <si>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</si>
  <si>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</si>
  <si>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</si>
  <si>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</si>
  <si>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</si>
  <si>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</si>
  <si>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</si>
  <si>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</si>
  <si>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</si>
  <si>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</si>
  <si>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</si>
  <si>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</si>
  <si>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</si>
  <si>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</si>
  <si>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</si>
  <si>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</si>
  <si>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</si>
  <si>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</si>
  <si>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</si>
  <si>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</si>
  <si>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</si>
  <si>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</si>
  <si>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</si>
  <si>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</si>
  <si>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</si>
  <si>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</si>
  <si>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</si>
  <si>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</si>
  <si>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</si>
  <si>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</si>
  <si>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</si>
  <si>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</si>
  <si>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</si>
  <si>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</si>
  <si>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</si>
  <si>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</si>
  <si>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</si>
  <si>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</si>
  <si>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</si>
  <si>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</si>
  <si>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</si>
  <si>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</si>
  <si>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</si>
  <si>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</si>
  <si>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</si>
  <si>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</si>
  <si>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</si>
  <si>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</si>
  <si>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</si>
  <si>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</si>
  <si>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</si>
  <si>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</si>
  <si>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</si>
  <si>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</si>
  <si>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</si>
  <si>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</si>
  <si>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</si>
  <si>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</si>
  <si>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</si>
  <si>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</si>
  <si>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</si>
  <si>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</si>
  <si>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</si>
  <si>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</si>
  <si>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</si>
  <si>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</si>
  <si>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</si>
  <si>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</si>
  <si>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</si>
  <si>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</si>
  <si>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</si>
  <si>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</si>
  <si>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</si>
  <si>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</si>
  <si>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</si>
  <si>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</si>
  <si>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</si>
  <si>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</si>
  <si>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</si>
  <si>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</si>
  <si>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</si>
  <si>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</si>
  <si>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</si>
  <si>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</si>
  <si>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</si>
  <si>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</si>
  <si>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</si>
  <si>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</si>
  <si>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</si>
  <si>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</si>
  <si>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</si>
  <si>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</si>
  <si>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</si>
  <si>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</si>
  <si>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</si>
  <si>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</si>
  <si>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</si>
  <si>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</si>
  <si>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</si>
  <si>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</si>
  <si>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</si>
  <si>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</si>
  <si>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</si>
  <si>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</si>
  <si>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</si>
  <si>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</si>
  <si>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</si>
  <si>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</si>
  <si>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</si>
  <si>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</si>
  <si>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</si>
  <si>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</si>
  <si>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</si>
  <si>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</si>
  <si>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</si>
  <si>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</si>
  <si>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</si>
  <si>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</si>
  <si>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</si>
  <si>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</si>
  <si>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</si>
  <si>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</si>
  <si>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</si>
  <si>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</si>
  <si>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</si>
  <si>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</si>
  <si>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</si>
  <si>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</si>
  <si>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</si>
  <si>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</si>
  <si>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</si>
  <si>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</si>
  <si>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</si>
  <si>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</si>
  <si>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</si>
  <si>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</si>
  <si>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</si>
  <si>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</si>
  <si>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</si>
  <si>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</si>
  <si>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</si>
  <si>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</si>
  <si>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</si>
  <si>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</si>
  <si>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</si>
  <si>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</si>
  <si>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</si>
  <si>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</si>
  <si>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</si>
  <si>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</si>
  <si>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</si>
  <si>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</si>
  <si>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</si>
  <si>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</si>
  <si>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</si>
  <si>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</si>
  <si>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</si>
  <si>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</si>
  <si>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</si>
  <si>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</si>
  <si>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</si>
  <si>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</si>
  <si>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</si>
  <si>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</si>
  <si>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</si>
  <si>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</si>
  <si>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</si>
  <si>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</si>
  <si>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</si>
  <si>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</si>
  <si>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</si>
  <si>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</si>
  <si>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</si>
  <si>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</si>
  <si>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</si>
  <si>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</si>
  <si>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</si>
  <si>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</si>
  <si>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</si>
  <si>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</si>
  <si>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</si>
  <si>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</si>
  <si>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</si>
  <si>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</si>
  <si>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</si>
  <si>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</si>
  <si>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</si>
  <si>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</si>
  <si>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</si>
  <si>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</si>
  <si>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</si>
  <si>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</si>
  <si>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</si>
  <si>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</si>
  <si>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</si>
  <si>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</si>
  <si>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</si>
  <si>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</si>
  <si>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</si>
  <si>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</si>
  <si>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</si>
  <si>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</si>
  <si>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</si>
  <si>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</si>
  <si>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</si>
  <si>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</si>
  <si>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</si>
  <si>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</si>
  <si>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</si>
  <si>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</si>
  <si>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</si>
  <si>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</si>
  <si>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</si>
  <si>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</si>
  <si>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</si>
  <si>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</si>
  <si>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</si>
  <si>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</si>
  <si>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</si>
  <si>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</si>
  <si>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</si>
  <si>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</si>
  <si>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</si>
  <si>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</si>
  <si>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</si>
  <si>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</si>
  <si>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</si>
  <si>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</si>
  <si>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</si>
  <si>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</si>
  <si>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</si>
  <si>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</si>
  <si>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</si>
  <si>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</si>
  <si>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</si>
  <si>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</si>
  <si>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</si>
  <si>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</si>
  <si>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</si>
  <si>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</si>
  <si>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</si>
  <si>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</si>
  <si>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</si>
  <si>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</si>
  <si>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</si>
  <si>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</si>
  <si>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</si>
  <si>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</si>
  <si>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</si>
  <si>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</si>
  <si>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</si>
  <si>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</si>
  <si>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</si>
  <si>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</si>
  <si>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</si>
  <si>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</si>
  <si>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</si>
  <si>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</si>
  <si>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</si>
  <si>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</si>
  <si>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</si>
  <si>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</si>
  <si>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</si>
  <si>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</si>
  <si>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</si>
  <si>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</si>
  <si>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</si>
  <si>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</si>
  <si>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</si>
  <si>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</si>
  <si>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</si>
  <si>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</si>
  <si>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</si>
  <si>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</si>
  <si>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</si>
  <si>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</si>
  <si>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</si>
  <si>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</si>
  <si>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</si>
  <si>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</si>
  <si>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</si>
  <si>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</si>
  <si>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</si>
  <si>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</si>
  <si>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</si>
  <si>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</si>
  <si>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</si>
  <si>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</si>
  <si>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</si>
  <si>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</si>
  <si>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</si>
  <si>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</si>
  <si>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</si>
  <si>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</si>
  <si>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</si>
  <si>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</si>
  <si>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</si>
  <si>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</si>
  <si>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</si>
  <si>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</si>
  <si>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</si>
  <si>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</si>
  <si>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</si>
  <si>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</si>
  <si>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</si>
  <si>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</si>
  <si>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</si>
  <si>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</si>
  <si>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</si>
  <si>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</si>
  <si>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</si>
  <si>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</si>
  <si>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</si>
  <si>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</si>
  <si>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</si>
  <si>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</si>
  <si>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</si>
  <si>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</si>
  <si>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</si>
  <si>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</si>
  <si>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</si>
  <si>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</si>
  <si>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</si>
  <si>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</si>
  <si>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</si>
  <si>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</si>
  <si>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</si>
  <si>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</si>
  <si>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</si>
  <si>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</si>
  <si>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</si>
  <si>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</si>
  <si>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</si>
  <si>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</si>
  <si>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</si>
  <si>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</si>
  <si>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</si>
  <si>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</si>
  <si>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</si>
  <si>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</si>
  <si>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</si>
  <si>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</si>
  <si>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</si>
  <si>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</si>
  <si>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</si>
  <si>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</si>
  <si>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</si>
  <si>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</si>
  <si>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</si>
  <si>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</si>
  <si>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</si>
  <si>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</si>
  <si>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</si>
  <si>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</si>
  <si>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</si>
  <si>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</si>
  <si>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</si>
  <si>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</si>
  <si>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</si>
  <si>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</si>
  <si>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</si>
  <si>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</si>
  <si>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</si>
  <si>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</si>
  <si>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</si>
  <si>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</si>
  <si>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</si>
  <si>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</si>
  <si>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</si>
  <si>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</si>
  <si>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</si>
  <si>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</si>
  <si>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</si>
  <si>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</si>
  <si>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</si>
  <si>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</si>
  <si>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</si>
  <si>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</si>
  <si>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</si>
  <si>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</si>
  <si>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</si>
  <si>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</si>
  <si>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</si>
  <si>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</si>
  <si>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</si>
  <si>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</si>
  <si>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</si>
  <si>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</si>
  <si>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</si>
  <si>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</si>
  <si>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</si>
  <si>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</si>
  <si>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</si>
  <si>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</si>
  <si>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</si>
  <si>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</si>
  <si>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</si>
  <si>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</si>
  <si>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</si>
  <si>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</si>
  <si>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</si>
  <si>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</si>
  <si>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</si>
  <si>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</si>
  <si>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</si>
  <si>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</si>
  <si>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</si>
  <si>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</si>
  <si>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</si>
  <si>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</si>
  <si>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</si>
  <si>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</si>
  <si>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</si>
  <si>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</si>
  <si>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</si>
  <si>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</si>
  <si>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</si>
  <si>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</si>
  <si>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</si>
  <si>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</si>
  <si>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</si>
  <si>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</si>
  <si>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</si>
  <si>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</si>
  <si>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</si>
  <si>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</si>
  <si>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</si>
  <si>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</si>
  <si>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</si>
  <si>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</si>
  <si>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</si>
  <si>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</si>
  <si>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</si>
  <si>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</si>
  <si>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</si>
  <si>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</si>
  <si>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</si>
  <si>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</si>
  <si>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</si>
  <si>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</si>
  <si>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</si>
  <si>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</si>
  <si>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</si>
  <si>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</si>
  <si>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</si>
  <si>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</si>
  <si>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</si>
  <si>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</si>
  <si>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</si>
  <si>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</si>
  <si>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</si>
  <si>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</si>
  <si>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</si>
  <si>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</si>
  <si>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</si>
  <si>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</si>
  <si>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</si>
  <si>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</si>
  <si>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</si>
  <si>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</si>
  <si>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</si>
  <si>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</si>
  <si>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</si>
  <si>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</si>
  <si>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</si>
  <si>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</si>
  <si>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</si>
  <si>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</si>
  <si>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</si>
  <si>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</si>
  <si>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</si>
  <si>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</si>
  <si>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</si>
  <si>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</si>
  <si>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</si>
  <si>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</si>
  <si>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</si>
  <si>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</si>
  <si>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</si>
  <si>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</si>
  <si>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</si>
  <si>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</si>
  <si>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</si>
  <si>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</si>
  <si>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</si>
  <si>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</si>
  <si>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</si>
  <si>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</si>
  <si>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</si>
  <si>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</si>
  <si>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</si>
  <si>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</si>
  <si>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</si>
  <si>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</si>
  <si>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</si>
  <si>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</si>
  <si>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</si>
  <si>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</si>
  <si>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</si>
  <si>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</si>
  <si>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</si>
  <si>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</si>
  <si>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</si>
  <si>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</si>
  <si>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</si>
  <si>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</si>
  <si>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</si>
  <si>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</si>
  <si>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</si>
  <si>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</si>
  <si>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</si>
  <si>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</si>
  <si>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</si>
  <si>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</si>
  <si>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</si>
  <si>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</si>
  <si>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</si>
  <si>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</si>
  <si>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</si>
  <si>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</si>
  <si>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</si>
  <si>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</si>
  <si>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</si>
  <si>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</si>
  <si>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</si>
  <si>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</si>
  <si>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</si>
  <si>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</si>
  <si>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</si>
  <si>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</si>
  <si>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</si>
  <si>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</si>
  <si>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</si>
  <si>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</si>
  <si>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</si>
  <si>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</si>
  <si>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</si>
  <si>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</si>
  <si>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</si>
  <si>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</si>
  <si>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</si>
  <si>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</si>
  <si>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</si>
  <si>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</si>
  <si>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</si>
  <si>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</si>
  <si>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</si>
  <si>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</si>
  <si>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</si>
  <si>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</si>
  <si>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</si>
  <si>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</si>
  <si>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</si>
  <si>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</si>
  <si>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</si>
  <si>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</si>
  <si>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</si>
  <si>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</si>
  <si>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</si>
  <si>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</si>
  <si>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</si>
  <si>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</si>
  <si>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</si>
  <si>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</si>
  <si>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</si>
  <si>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</si>
  <si>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</si>
  <si>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</si>
  <si>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</si>
  <si>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</si>
  <si>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</si>
  <si>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</si>
  <si>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</si>
  <si>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</si>
  <si>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</si>
  <si>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</si>
  <si>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</si>
  <si>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</si>
  <si>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</si>
  <si>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</si>
  <si>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</si>
  <si>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</si>
  <si>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</si>
  <si>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</si>
  <si>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</si>
  <si>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</si>
  <si>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</si>
  <si>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</si>
  <si>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</si>
  <si>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</si>
  <si>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</si>
  <si>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</si>
  <si>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</si>
  <si>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</si>
  <si>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</si>
  <si>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</si>
  <si>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</si>
  <si>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</si>
  <si>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</si>
  <si>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</si>
  <si>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</si>
  <si>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</si>
  <si>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</si>
  <si>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</si>
  <si>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</si>
  <si>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</si>
  <si>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</si>
  <si>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</si>
  <si>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</si>
  <si>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</si>
  <si>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</si>
  <si>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</si>
  <si>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</si>
  <si>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</si>
  <si>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</si>
  <si>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</si>
  <si>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</si>
  <si>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</si>
  <si>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</si>
  <si>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</si>
  <si>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</si>
  <si>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</si>
  <si>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</si>
  <si>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</si>
  <si>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</si>
  <si>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</si>
  <si>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</si>
  <si>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</si>
  <si>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</si>
  <si>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</si>
  <si>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</si>
  <si>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</si>
  <si>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</si>
  <si>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</si>
  <si>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</si>
  <si>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</si>
  <si>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</si>
  <si>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</si>
  <si>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</si>
  <si>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</si>
  <si>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</si>
  <si>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</si>
  <si>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</si>
  <si>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</si>
  <si>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</si>
  <si>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</si>
  <si>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</si>
  <si>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</si>
  <si>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</si>
  <si>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</si>
  <si>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</si>
  <si>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</si>
  <si>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</si>
  <si>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</si>
  <si>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</si>
  <si>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</si>
  <si>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</si>
  <si>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</si>
  <si>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</si>
  <si>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</si>
  <si>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</si>
  <si>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</si>
  <si>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</si>
  <si>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</si>
  <si>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</si>
  <si>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</si>
  <si>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</si>
  <si>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</si>
  <si>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</si>
  <si>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</si>
  <si>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</si>
  <si>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</si>
  <si>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</si>
  <si>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</si>
  <si>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</si>
  <si>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</si>
  <si>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</si>
  <si>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</si>
  <si>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</si>
  <si>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</si>
  <si>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</si>
  <si>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</si>
  <si>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</si>
  <si>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</si>
  <si>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</si>
  <si>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</si>
  <si>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</si>
  <si>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</si>
  <si>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</si>
  <si>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</si>
  <si>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</si>
  <si>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</si>
  <si>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</si>
  <si>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</si>
  <si>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</si>
  <si>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</si>
  <si>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</si>
  <si>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</si>
  <si>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</si>
  <si>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</si>
  <si>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</si>
  <si>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</si>
  <si>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</si>
  <si>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</si>
  <si>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</si>
  <si>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</si>
  <si>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</si>
  <si>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</si>
  <si>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</si>
  <si>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</si>
  <si>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</si>
  <si>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</si>
  <si>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</si>
  <si>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</si>
  <si>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</si>
  <si>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</si>
  <si>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</si>
  <si>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</si>
  <si>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</si>
  <si>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</si>
  <si>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</si>
  <si>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</si>
  <si>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</si>
  <si>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</si>
  <si>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</si>
  <si>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</si>
  <si>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</si>
  <si>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</si>
  <si>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</si>
  <si>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</si>
  <si>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</si>
  <si>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</si>
  <si>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</si>
  <si>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</si>
  <si>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</si>
  <si>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</si>
  <si>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</si>
  <si>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</si>
  <si>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</si>
  <si>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</si>
  <si>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</si>
  <si>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</si>
  <si>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</si>
  <si>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</si>
  <si>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</si>
  <si>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</si>
  <si>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</si>
  <si>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</si>
  <si>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</si>
  <si>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</si>
  <si>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</si>
  <si>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</si>
  <si>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</si>
  <si>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</si>
  <si>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</si>
  <si>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</si>
  <si>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</si>
  <si>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</si>
  <si>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</si>
  <si>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</si>
  <si>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</si>
  <si>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</si>
  <si>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</si>
  <si>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</si>
  <si>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</si>
  <si>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</si>
  <si>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</si>
  <si>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</si>
  <si>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</si>
  <si>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</si>
  <si>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</si>
  <si>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</si>
  <si>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</si>
  <si>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</si>
  <si>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</si>
  <si>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</si>
  <si>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</si>
  <si>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</si>
  <si>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</si>
  <si>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</si>
  <si>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</si>
  <si>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</si>
  <si>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</si>
  <si>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</si>
  <si>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</si>
  <si>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</si>
  <si>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</si>
  <si>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</si>
  <si>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</si>
  <si>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</si>
  <si>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</si>
  <si>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</si>
  <si>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</si>
  <si>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</si>
  <si>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</si>
  <si>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</si>
  <si>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</si>
  <si>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</si>
  <si>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</si>
  <si>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</si>
  <si>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</si>
  <si>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</si>
  <si>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</si>
  <si>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</si>
  <si>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</si>
  <si>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</si>
  <si>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</si>
  <si>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</si>
  <si>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</si>
  <si>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</si>
  <si>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</si>
  <si>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</si>
  <si>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</si>
  <si>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</si>
  <si>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</si>
  <si>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</si>
  <si>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</si>
  <si>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</si>
  <si>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</si>
  <si>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</si>
  <si>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</si>
  <si>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</si>
  <si>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</si>
  <si>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</si>
  <si>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</si>
  <si>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</si>
  <si>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</si>
  <si>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</si>
  <si>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</si>
  <si>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</si>
  <si>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</si>
  <si>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</si>
  <si>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</si>
  <si>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</si>
  <si>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</si>
  <si>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</si>
  <si>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</si>
  <si>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</si>
  <si>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</si>
  <si>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</si>
  <si>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</si>
  <si>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</si>
  <si>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</si>
  <si>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</si>
  <si>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</si>
  <si>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</si>
  <si>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</si>
  <si>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</si>
  <si>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</si>
  <si>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</si>
  <si>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</si>
  <si>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</si>
  <si>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</si>
  <si>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</si>
  <si>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</si>
  <si>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</si>
  <si>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</si>
  <si>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</si>
  <si>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</si>
  <si>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</si>
  <si>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</si>
  <si>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</si>
  <si>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</si>
  <si>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</si>
  <si>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</si>
  <si>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</si>
  <si>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</si>
  <si>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</si>
  <si>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</si>
  <si>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</si>
  <si>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</si>
  <si>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</si>
  <si>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</si>
  <si>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</si>
  <si>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</si>
  <si>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</si>
  <si>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</si>
  <si>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</si>
  <si>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</si>
  <si>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</si>
  <si>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</si>
  <si>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</si>
  <si>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</si>
  <si>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</si>
  <si>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</si>
  <si>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</si>
  <si>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</si>
  <si>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</si>
  <si>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</si>
  <si>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</si>
  <si>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</si>
  <si>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</si>
  <si>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</si>
  <si>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</si>
  <si>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</si>
  <si>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</si>
  <si>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</si>
  <si>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</si>
  <si>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</si>
  <si>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</si>
  <si>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</si>
  <si>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</si>
  <si>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</si>
  <si>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</si>
  <si>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</si>
  <si>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</si>
  <si>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</si>
  <si>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</si>
  <si>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</si>
  <si>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</si>
  <si>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</si>
  <si>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</si>
  <si>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</si>
  <si>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</si>
  <si>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</si>
  <si>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</si>
  <si>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</si>
  <si>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</si>
  <si>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</si>
  <si>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</si>
  <si>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</si>
  <si>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</si>
  <si>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</si>
  <si>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</si>
  <si>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</si>
  <si>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</si>
  <si>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</si>
  <si>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</si>
  <si>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</si>
  <si>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</si>
  <si>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</si>
  <si>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</si>
  <si>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</si>
  <si>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</si>
  <si>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</si>
  <si>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</si>
  <si>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</si>
  <si>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</si>
  <si>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</si>
  <si>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</si>
  <si>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</si>
  <si>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</si>
  <si>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</si>
  <si>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</si>
  <si>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</si>
  <si>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</si>
  <si>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</si>
  <si>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</si>
  <si>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</si>
  <si>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</si>
  <si>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</si>
  <si>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</si>
  <si>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</si>
  <si>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</si>
  <si>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</si>
  <si>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</si>
  <si>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</si>
  <si>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</si>
  <si>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</si>
  <si>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</si>
  <si>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</si>
  <si>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</si>
  <si>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</si>
  <si>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</si>
  <si>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</si>
  <si>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</si>
  <si>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</si>
  <si>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</si>
  <si>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</si>
  <si>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</si>
  <si>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</si>
  <si>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</si>
  <si>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</si>
  <si>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</si>
  <si>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</si>
  <si>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</si>
  <si>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</si>
  <si>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</si>
  <si>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</si>
  <si>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</si>
  <si>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</si>
  <si>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</si>
  <si>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</si>
  <si>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</si>
  <si>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</si>
  <si>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</si>
  <si>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</si>
  <si>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</si>
  <si>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</si>
  <si>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</si>
  <si>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</si>
  <si>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</si>
  <si>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</si>
  <si>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</si>
  <si>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</si>
  <si>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</si>
  <si>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</si>
  <si>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</si>
  <si>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</si>
  <si>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</si>
  <si>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</si>
  <si>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</si>
  <si>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</si>
  <si>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</si>
  <si>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</si>
  <si>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</si>
  <si>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</si>
  <si>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</si>
  <si>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</si>
  <si>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</si>
  <si>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</si>
  <si>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</si>
  <si>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</si>
  <si>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</si>
  <si>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</si>
  <si>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</si>
  <si>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</si>
  <si>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</si>
  <si>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</si>
  <si>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</si>
  <si>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</si>
  <si>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</si>
  <si>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</si>
  <si>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</si>
  <si>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</si>
  <si>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</si>
  <si>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</si>
  <si>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</si>
  <si>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</si>
  <si>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</si>
  <si>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</si>
  <si>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</si>
  <si>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</si>
  <si>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</si>
  <si>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</si>
  <si>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</si>
  <si>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</si>
  <si>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</si>
  <si>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</si>
  <si>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</si>
  <si>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</si>
  <si>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</si>
  <si>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</si>
  <si>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</si>
  <si>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</si>
  <si>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</si>
  <si>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</si>
  <si>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</si>
  <si>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</si>
  <si>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</si>
  <si>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</si>
  <si>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</si>
  <si>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</si>
  <si>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</si>
  <si>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</si>
  <si>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</si>
  <si>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</si>
  <si>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</si>
  <si>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</si>
  <si>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</si>
  <si>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</si>
  <si>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</si>
  <si>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</si>
  <si>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</si>
  <si>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</si>
  <si>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</si>
  <si>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</si>
  <si>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</si>
  <si>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</si>
  <si>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</si>
  <si>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</si>
  <si>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</si>
  <si>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</si>
  <si>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</si>
  <si>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</si>
  <si>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</si>
  <si>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</si>
  <si>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</si>
  <si>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</si>
  <si>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</si>
  <si>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</si>
  <si>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</si>
  <si>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</si>
  <si>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</si>
  <si>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</si>
  <si>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</si>
  <si>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</si>
  <si>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</si>
  <si>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</si>
  <si>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</si>
  <si>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</si>
  <si>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</si>
  <si>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</si>
  <si>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</si>
  <si>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</si>
  <si>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</si>
  <si>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</si>
  <si>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</si>
  <si>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</si>
  <si>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</si>
  <si>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</si>
  <si>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</si>
  <si>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</si>
  <si>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</si>
  <si>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</si>
  <si>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</si>
  <si>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</si>
  <si>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</si>
  <si>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</si>
  <si>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</si>
  <si>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</si>
  <si>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</si>
  <si>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</si>
  <si>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</si>
  <si>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</si>
  <si>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</si>
  <si>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</si>
  <si>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</si>
  <si>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</si>
  <si>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</si>
  <si>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</si>
  <si>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</si>
  <si>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</si>
  <si>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</si>
  <si>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</si>
  <si>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</si>
  <si>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</si>
  <si>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</si>
  <si>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</si>
  <si>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</si>
  <si>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</si>
  <si>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</si>
  <si>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</si>
  <si>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</si>
  <si>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</si>
  <si>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</si>
  <si>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</si>
  <si>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</si>
  <si>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</si>
  <si>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</si>
  <si>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</si>
  <si>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</si>
  <si>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</si>
  <si>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</si>
  <si>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</si>
  <si>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</si>
  <si>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</si>
  <si>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</si>
  <si>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</si>
  <si>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</si>
  <si>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</si>
  <si>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</si>
  <si>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</si>
  <si>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</si>
  <si>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</si>
  <si>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</si>
  <si>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</si>
  <si>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</si>
  <si>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</si>
  <si>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</si>
  <si>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</si>
  <si>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</si>
  <si>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</si>
  <si>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</si>
  <si>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</si>
  <si>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</si>
  <si>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</si>
  <si>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</si>
  <si>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</si>
  <si>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</si>
  <si>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</si>
  <si>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</si>
  <si>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</si>
  <si>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</si>
  <si>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</si>
  <si>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</si>
  <si>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</si>
  <si>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</si>
  <si>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</si>
  <si>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</si>
  <si>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</si>
  <si>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</si>
  <si>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</si>
  <si>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</si>
  <si>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</si>
  <si>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</si>
  <si>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</si>
  <si>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</si>
  <si>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</si>
  <si>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</si>
  <si>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</si>
  <si>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</si>
  <si>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</si>
  <si>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</si>
  <si>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</si>
  <si>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</si>
  <si>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</si>
  <si>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</si>
  <si>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</si>
  <si>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</si>
  <si>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</si>
  <si>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</si>
  <si>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</si>
  <si>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</si>
  <si>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</si>
  <si>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</si>
  <si>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</si>
  <si>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</si>
  <si>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</si>
  <si>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</si>
  <si>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</si>
  <si>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</si>
  <si>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</si>
  <si>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</si>
  <si>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</si>
  <si>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</si>
  <si>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</si>
  <si>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</si>
  <si>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</si>
  <si>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</si>
  <si>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</si>
  <si>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</si>
  <si>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</si>
  <si>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</si>
  <si>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</si>
  <si>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</si>
  <si>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</si>
  <si>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</si>
  <si>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</si>
  <si>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</si>
  <si>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</si>
  <si>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</si>
  <si>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</si>
  <si>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</si>
  <si>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</si>
  <si>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</si>
  <si>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</si>
  <si>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</si>
  <si>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</si>
  <si>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</si>
  <si>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</si>
  <si>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</si>
  <si>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</si>
  <si>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</si>
  <si>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</si>
  <si>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</si>
  <si>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</si>
  <si>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</si>
  <si>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</si>
  <si>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</si>
  <si>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</si>
  <si>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</si>
  <si>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</si>
  <si>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</si>
  <si>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</si>
  <si>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</si>
  <si>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</si>
  <si>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</si>
  <si>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</si>
  <si>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</si>
  <si>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</si>
  <si>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</si>
  <si>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</si>
  <si>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</si>
  <si>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</si>
  <si>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</si>
  <si>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</si>
  <si>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</si>
  <si>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</si>
  <si>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</si>
  <si>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</si>
  <si>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</si>
  <si>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</si>
  <si>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</si>
  <si>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</si>
  <si>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</si>
  <si>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</si>
  <si>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</si>
  <si>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</si>
  <si>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</si>
  <si>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</si>
  <si>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</si>
  <si>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</si>
  <si>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</si>
  <si>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</si>
  <si>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</si>
  <si>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</si>
  <si>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</si>
  <si>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</si>
  <si>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</si>
  <si>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</si>
  <si>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</si>
  <si>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</si>
  <si>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</si>
  <si>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</si>
  <si>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</si>
  <si>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</si>
  <si>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</si>
  <si>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</si>
  <si>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</si>
  <si>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</si>
  <si>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</si>
  <si>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</si>
  <si>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</si>
  <si>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</si>
  <si>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</si>
  <si>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</si>
  <si>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</si>
  <si>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</si>
  <si>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</si>
  <si>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</si>
  <si>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</si>
  <si>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</si>
  <si>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</si>
  <si>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</si>
  <si>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</si>
  <si>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</si>
  <si>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</si>
  <si>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</si>
  <si>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</si>
  <si>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</si>
  <si>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</si>
  <si>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</si>
  <si>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</si>
  <si>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</si>
  <si>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</si>
  <si>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</si>
  <si>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</si>
  <si>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</si>
  <si>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</si>
  <si>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</si>
  <si>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</si>
  <si>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</si>
  <si>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</si>
  <si>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</si>
  <si>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</si>
  <si>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</si>
  <si>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</si>
  <si>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</si>
  <si>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</si>
  <si>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</si>
  <si>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</si>
  <si>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</si>
  <si>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</si>
  <si>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</si>
  <si>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</si>
  <si>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</si>
  <si>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</si>
  <si>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</si>
  <si>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</si>
  <si>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</si>
  <si>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</si>
  <si>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</si>
  <si>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</si>
  <si>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</si>
  <si>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</si>
  <si>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</si>
  <si>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</si>
  <si>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</si>
  <si>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</si>
  <si>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</si>
  <si>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</si>
  <si>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</si>
  <si>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</si>
  <si>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</si>
  <si>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</si>
  <si>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</si>
  <si>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</si>
  <si>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</si>
  <si>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</si>
  <si>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</si>
  <si>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</si>
  <si>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</si>
  <si>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</si>
  <si>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</si>
  <si>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</si>
  <si>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</si>
  <si>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</si>
  <si>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</si>
  <si>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</si>
  <si>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</si>
  <si>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</si>
  <si>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</si>
  <si>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</si>
  <si>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</si>
  <si>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</si>
  <si>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</si>
  <si>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</si>
  <si>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</si>
  <si>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</si>
  <si>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</si>
  <si>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</si>
  <si>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</si>
  <si>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</si>
  <si>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</si>
  <si>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</si>
  <si>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</si>
  <si>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</si>
  <si>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</si>
  <si>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</si>
  <si>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</si>
  <si>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</si>
  <si>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</si>
  <si>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</si>
  <si>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</si>
  <si>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</si>
  <si>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</si>
  <si>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</si>
  <si>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</si>
  <si>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</si>
  <si>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</si>
  <si>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</si>
  <si>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</si>
  <si>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</si>
  <si>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</si>
  <si>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</si>
  <si>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</si>
  <si>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</si>
  <si>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</si>
  <si>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</si>
  <si>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</si>
  <si>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</si>
  <si>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</si>
  <si>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</si>
  <si>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</si>
  <si>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</si>
  <si>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</si>
  <si>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</si>
  <si>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</si>
  <si>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</si>
  <si>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</si>
  <si>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</si>
  <si>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</si>
  <si>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</si>
  <si>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</si>
  <si>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</si>
  <si>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</si>
  <si>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</si>
  <si>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</si>
  <si>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</si>
  <si>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</si>
  <si>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</si>
  <si>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</si>
  <si>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</si>
  <si>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</si>
  <si>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</si>
  <si>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</si>
  <si>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</si>
  <si>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</si>
  <si>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</si>
  <si>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</si>
  <si>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</si>
  <si>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</si>
  <si>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</si>
  <si>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</si>
  <si>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</si>
  <si>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</si>
  <si>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</si>
  <si>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</si>
  <si>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</si>
  <si>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</si>
  <si>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</si>
  <si>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</si>
  <si>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</si>
  <si>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</si>
  <si>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</si>
  <si>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</si>
  <si>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</si>
  <si>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</si>
  <si>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</si>
  <si>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</si>
  <si>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</si>
  <si>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</si>
  <si>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</si>
  <si>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</si>
  <si>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</si>
  <si>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</si>
  <si>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</si>
  <si>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</si>
  <si>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</si>
  <si>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</si>
  <si>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</si>
  <si>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</si>
  <si>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</si>
  <si>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</si>
  <si>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</si>
  <si>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</si>
  <si>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</si>
  <si>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</si>
  <si>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</si>
  <si>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</si>
  <si>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</si>
  <si>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</si>
  <si>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</si>
  <si>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</si>
  <si>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</si>
  <si>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</si>
  <si>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</si>
  <si>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</si>
  <si>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</si>
  <si>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</si>
  <si>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</si>
  <si>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</si>
  <si>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</si>
  <si>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</si>
  <si>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</si>
  <si>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</si>
  <si>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</si>
  <si>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</si>
  <si>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</si>
  <si>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</si>
  <si>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</si>
  <si>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</si>
  <si>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</si>
  <si>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</si>
  <si>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</si>
  <si>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</si>
  <si>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</si>
  <si>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</si>
  <si>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</si>
  <si>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</si>
  <si>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</si>
  <si>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</si>
  <si>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</si>
  <si>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</si>
  <si>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</si>
  <si>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</si>
  <si>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</si>
  <si>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</si>
  <si>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</si>
  <si>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</si>
  <si>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</si>
  <si>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</si>
  <si>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</si>
  <si>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</si>
  <si>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</si>
  <si>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</si>
  <si>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</si>
  <si>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</si>
  <si>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</si>
  <si>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</si>
  <si>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</si>
  <si>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</si>
  <si>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</si>
  <si>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</si>
  <si>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</si>
  <si>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</si>
  <si>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</si>
  <si>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</si>
  <si>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</si>
  <si>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</si>
  <si>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</si>
  <si>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</si>
  <si>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</si>
  <si>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</si>
  <si>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</si>
  <si>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</si>
  <si>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</si>
  <si>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</si>
  <si>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</si>
  <si>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</si>
  <si>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</si>
  <si>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</si>
  <si>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</si>
  <si>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</si>
  <si>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</si>
  <si>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</si>
  <si>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</si>
  <si>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</si>
  <si>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</si>
  <si>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</si>
  <si>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</si>
  <si>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</si>
  <si>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</si>
  <si>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</si>
  <si>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</si>
  <si>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</si>
  <si>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</si>
  <si>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</si>
  <si>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</si>
  <si>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</si>
  <si>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</si>
  <si>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</si>
  <si>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</si>
  <si>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</si>
  <si>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</si>
  <si>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</si>
  <si>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</si>
  <si>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</si>
  <si>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</si>
  <si>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</si>
  <si>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</si>
  <si>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</si>
  <si>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</si>
  <si>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</si>
  <si>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</si>
  <si>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</si>
  <si>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</si>
  <si>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</si>
  <si>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</si>
  <si>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</si>
  <si>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</si>
  <si>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</si>
  <si>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</si>
  <si>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</si>
  <si>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</si>
  <si>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</si>
  <si>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</si>
  <si>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</si>
  <si>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</si>
  <si>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</si>
  <si>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</si>
  <si>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</si>
  <si>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</si>
  <si>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</si>
  <si>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</si>
  <si>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</si>
  <si>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</si>
  <si>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</si>
  <si>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</si>
  <si>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</si>
  <si>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</si>
  <si>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</si>
  <si>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</si>
  <si>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</si>
  <si>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</si>
  <si>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</si>
  <si>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</si>
  <si>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</si>
  <si>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</si>
  <si>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</si>
  <si>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</si>
  <si>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</si>
  <si>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</si>
  <si>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</si>
  <si>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</si>
  <si>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</si>
  <si>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</si>
  <si>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</si>
  <si>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</si>
  <si>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</si>
  <si>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</si>
  <si>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</si>
  <si>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</si>
  <si>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</si>
  <si>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</si>
  <si>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</si>
  <si>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</si>
  <si>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</si>
  <si>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</si>
  <si>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</si>
  <si>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</si>
  <si>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</si>
  <si>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</si>
  <si>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</si>
  <si>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</si>
  <si>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</si>
  <si>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</si>
  <si>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</si>
  <si>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</si>
  <si>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</si>
  <si>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</si>
  <si>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</si>
  <si>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</si>
  <si>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</si>
  <si>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</si>
  <si>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</si>
  <si>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</si>
  <si>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</si>
  <si>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</si>
  <si>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</si>
  <si>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</si>
  <si>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</si>
  <si>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</si>
  <si>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</si>
  <si>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</si>
  <si>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</si>
  <si>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</si>
  <si>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</si>
  <si>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</si>
  <si>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</si>
  <si>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</si>
  <si>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</si>
  <si>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</si>
  <si>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</si>
  <si>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</si>
  <si>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</si>
  <si>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</si>
  <si>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</si>
  <si>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</si>
  <si>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</si>
  <si>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</si>
  <si>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</si>
  <si>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</si>
  <si>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</si>
  <si>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</si>
  <si>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</si>
  <si>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</si>
  <si>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</si>
  <si>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</si>
  <si>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</si>
  <si>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</si>
  <si>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</si>
  <si>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</si>
  <si>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</si>
  <si>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</si>
  <si>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</si>
  <si>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</si>
  <si>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</si>
  <si>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</si>
  <si>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</si>
  <si>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</si>
  <si>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</si>
  <si>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</si>
  <si>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</si>
  <si>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</si>
  <si>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</si>
  <si>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</si>
  <si>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</si>
  <si>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</si>
  <si>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</si>
  <si>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</si>
  <si>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</si>
  <si>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</si>
  <si>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</si>
  <si>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</si>
  <si>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</si>
  <si>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</si>
  <si>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</si>
  <si>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</si>
  <si>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</si>
  <si>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</si>
  <si>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</si>
  <si>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</si>
  <si>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</si>
  <si>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</si>
  <si>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</si>
  <si>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</si>
  <si>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</si>
  <si>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</si>
  <si>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</si>
  <si>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</si>
  <si>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</si>
  <si>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</si>
  <si>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</si>
  <si>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</si>
  <si>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</si>
  <si>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</si>
  <si>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</si>
  <si>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</si>
  <si>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</si>
  <si>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</si>
  <si>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</si>
  <si>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</si>
  <si>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</si>
  <si>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</si>
  <si>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</si>
  <si>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</si>
  <si>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</si>
  <si>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</si>
  <si>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</si>
  <si>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</si>
  <si>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</si>
  <si>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</si>
  <si>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</si>
  <si>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</si>
  <si>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</si>
  <si>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</si>
  <si>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</si>
  <si>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</si>
  <si>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</si>
  <si>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</si>
  <si>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</si>
  <si>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</si>
  <si>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</si>
  <si>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</si>
  <si>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</si>
  <si>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</si>
  <si>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</si>
  <si>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</si>
  <si>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</si>
  <si>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</si>
  <si>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</si>
  <si>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</si>
  <si>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</si>
  <si>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</si>
  <si>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</si>
  <si>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</si>
  <si>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</si>
  <si>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</si>
  <si>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</si>
  <si>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</si>
  <si>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</si>
  <si>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</si>
  <si>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</si>
  <si>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</si>
  <si>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</si>
  <si>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</si>
  <si>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</si>
  <si>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</si>
  <si>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</si>
  <si>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</si>
  <si>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</si>
  <si>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</si>
  <si>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</si>
  <si>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</si>
  <si>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</si>
  <si>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</si>
  <si>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</si>
  <si>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</si>
  <si>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</si>
  <si>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</si>
  <si>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</si>
  <si>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</si>
  <si>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</si>
  <si>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</si>
  <si>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</si>
  <si>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</si>
  <si>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</si>
  <si>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</si>
  <si>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</si>
  <si>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</si>
  <si>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</si>
  <si>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</si>
  <si>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</si>
  <si>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</si>
  <si>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</si>
  <si>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</si>
  <si>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</si>
  <si>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</si>
  <si>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</si>
  <si>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</si>
  <si>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</si>
  <si>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</si>
  <si>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</si>
  <si>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</si>
  <si>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</si>
  <si>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</si>
  <si>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</si>
  <si>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</si>
  <si>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</si>
  <si>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</si>
  <si>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</si>
  <si>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</si>
  <si>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</si>
  <si>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</si>
  <si>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</si>
  <si>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</si>
  <si>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</si>
  <si>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</si>
  <si>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</si>
  <si>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</si>
  <si>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</si>
  <si>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</si>
  <si>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</si>
  <si>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</si>
  <si>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</si>
  <si>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</si>
  <si>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</si>
  <si>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</si>
  <si>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</si>
  <si>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</si>
  <si>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</si>
  <si>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</si>
  <si>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</si>
  <si>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</si>
  <si>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</si>
  <si>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</si>
  <si>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</si>
  <si>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</si>
  <si>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</si>
  <si>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</si>
  <si>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</si>
  <si>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</si>
  <si>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</si>
  <si>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</si>
  <si>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</si>
  <si>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</si>
  <si>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</si>
  <si>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</si>
  <si>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</si>
  <si>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</si>
  <si>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</si>
  <si>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</si>
  <si>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</si>
  <si>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</si>
  <si>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</si>
  <si>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</si>
  <si>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</si>
  <si>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</si>
  <si>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</si>
  <si>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</si>
  <si>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</si>
  <si>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</si>
  <si>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</si>
  <si>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</si>
  <si>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</si>
  <si>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</si>
  <si>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</si>
  <si>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</si>
  <si>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</si>
  <si>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</si>
  <si>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</si>
  <si>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</si>
  <si>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</si>
  <si>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</si>
  <si>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</si>
  <si>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</si>
  <si>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</si>
  <si>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</si>
  <si>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</si>
  <si>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</si>
  <si>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</si>
  <si>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</si>
  <si>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</si>
  <si>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</si>
  <si>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</si>
  <si>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</si>
  <si>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</si>
  <si>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</si>
  <si>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</si>
  <si>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</si>
  <si>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</si>
  <si>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</si>
  <si>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</si>
  <si>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</si>
  <si>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</si>
  <si>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</si>
  <si>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</si>
  <si>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</si>
  <si>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</si>
  <si>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</si>
  <si>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</si>
  <si>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</si>
  <si>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</si>
  <si>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</si>
  <si>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</si>
  <si>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</si>
  <si>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</si>
  <si>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</si>
  <si>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</si>
  <si>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</si>
  <si>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</si>
  <si>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</si>
  <si>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</si>
  <si>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</si>
  <si>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</si>
  <si>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</si>
  <si>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</si>
  <si>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</si>
  <si>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</si>
  <si>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</si>
  <si>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</si>
  <si>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</si>
  <si>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</si>
  <si>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</si>
  <si>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</si>
  <si>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</si>
  <si>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</si>
  <si>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</si>
  <si>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</si>
  <si>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</si>
  <si>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</si>
  <si>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</si>
  <si>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</si>
  <si>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</si>
  <si>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</si>
  <si>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</si>
  <si>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</si>
  <si>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</si>
  <si>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</si>
  <si>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</si>
  <si>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</si>
  <si>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</si>
  <si>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</si>
  <si>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</si>
  <si>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</si>
  <si>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</si>
  <si>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</si>
  <si>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</si>
  <si>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</si>
  <si>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</si>
  <si>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</si>
  <si>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</si>
  <si>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</si>
  <si>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</si>
  <si>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</si>
  <si>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</si>
  <si>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</si>
  <si>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</si>
  <si>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</si>
  <si>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</si>
  <si>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</si>
  <si>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</si>
  <si>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</si>
  <si>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</si>
  <si>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</si>
  <si>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</si>
  <si>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</si>
  <si>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</si>
  <si>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</si>
  <si>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</si>
  <si>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</si>
  <si>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</si>
  <si>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</si>
  <si>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</si>
  <si>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</si>
  <si>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</si>
  <si>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</si>
  <si>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</si>
  <si>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</si>
  <si>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</si>
  <si>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</si>
  <si>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</si>
  <si>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</si>
  <si>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</si>
  <si>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</si>
  <si>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</si>
  <si>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</si>
  <si>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</si>
  <si>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</si>
  <si>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</si>
  <si>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</si>
  <si>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</si>
  <si>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</si>
  <si>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</si>
  <si>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</si>
  <si>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</si>
  <si>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</si>
  <si>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</si>
  <si>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</si>
  <si>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</si>
  <si>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</si>
  <si>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</si>
  <si>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</si>
  <si>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</si>
  <si>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</si>
  <si>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</si>
  <si>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</si>
  <si>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</si>
  <si>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</si>
  <si>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</si>
  <si>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</si>
  <si>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</si>
  <si>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</si>
  <si>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</si>
  <si>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</si>
  <si>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</si>
  <si>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</si>
  <si>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</si>
  <si>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</si>
  <si>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</si>
  <si>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</si>
  <si>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</si>
  <si>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</si>
  <si>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</si>
  <si>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</si>
  <si>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</si>
  <si>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</si>
  <si>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</si>
  <si>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</si>
  <si>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</si>
  <si>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</si>
  <si>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</si>
  <si>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</si>
  <si>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</si>
  <si>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</si>
  <si>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</si>
  <si>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</si>
  <si>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</si>
  <si>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</si>
  <si>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</si>
  <si>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</si>
  <si>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</si>
  <si>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</si>
  <si>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</si>
  <si>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</si>
  <si>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</si>
  <si>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</si>
  <si>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</si>
  <si>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</si>
  <si>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</si>
  <si>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</si>
  <si>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</si>
  <si>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</si>
  <si>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</si>
  <si>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</si>
  <si>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</si>
  <si>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</si>
  <si>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</si>
  <si>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</si>
  <si>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</si>
  <si>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</si>
  <si>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</si>
  <si>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</si>
  <si>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</si>
  <si>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</si>
  <si>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</si>
  <si>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</si>
  <si>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</si>
  <si>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</si>
  <si>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</si>
  <si>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</si>
  <si>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</si>
  <si>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</si>
  <si>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</si>
  <si>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</si>
  <si>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</si>
  <si>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</si>
  <si>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</si>
  <si>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</si>
  <si>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</si>
  <si>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</si>
  <si>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</si>
  <si>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</si>
  <si>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</si>
  <si>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</si>
  <si>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</si>
  <si>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</si>
  <si>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</si>
  <si>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</si>
  <si>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</si>
  <si>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</si>
  <si>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</si>
  <si>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</si>
  <si>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</si>
  <si>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</si>
  <si>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</si>
  <si>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</si>
  <si>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</si>
  <si>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</si>
  <si>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</si>
  <si>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</si>
  <si>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</si>
  <si>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</si>
  <si>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</si>
  <si>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</si>
  <si>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</si>
  <si>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</si>
  <si>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</si>
  <si>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</si>
  <si>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</si>
  <si>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</si>
  <si>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</si>
  <si>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</si>
  <si>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</si>
  <si>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</si>
  <si>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</si>
  <si>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</si>
  <si>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</si>
  <si>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</si>
  <si>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</si>
  <si>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</si>
  <si>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</si>
  <si>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</si>
  <si>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</si>
  <si>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</si>
  <si>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</si>
  <si>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</si>
  <si>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</si>
  <si>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</si>
  <si>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</si>
  <si>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</si>
  <si>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</si>
  <si>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</si>
  <si>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</si>
  <si>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</si>
  <si>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</si>
  <si>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</si>
  <si>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</si>
  <si>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</si>
  <si>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</si>
  <si>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</si>
  <si>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</si>
  <si>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</si>
  <si>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</si>
  <si>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</si>
  <si>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</si>
  <si>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</si>
  <si>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</si>
  <si>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</si>
  <si>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</si>
  <si>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</si>
  <si>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</si>
  <si>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</si>
  <si>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</si>
  <si>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</si>
  <si>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</si>
  <si>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</si>
  <si>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</si>
  <si>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</si>
  <si>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</si>
  <si>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</si>
  <si>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</si>
  <si>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</si>
  <si>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</si>
  <si>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</si>
  <si>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</si>
  <si>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</si>
  <si>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</si>
  <si>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</si>
  <si>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</si>
  <si>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</si>
  <si>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</si>
  <si>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</si>
  <si>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</si>
  <si>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</si>
  <si>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</si>
  <si>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</si>
  <si>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</si>
  <si>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</si>
  <si>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</si>
  <si>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</si>
  <si>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</si>
  <si>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</si>
  <si>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</si>
  <si>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</si>
  <si>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</si>
  <si>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</si>
  <si>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</si>
  <si>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</si>
  <si>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</si>
  <si>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</si>
  <si>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</si>
  <si>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</si>
  <si>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</si>
  <si>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</si>
  <si>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</si>
  <si>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</si>
  <si>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</si>
  <si>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</si>
  <si>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</si>
  <si>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</si>
  <si>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</si>
  <si>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</si>
  <si>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</si>
  <si>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</si>
  <si>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</si>
  <si>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</si>
  <si>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</si>
  <si>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</si>
  <si>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</si>
  <si>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</si>
  <si>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</si>
  <si>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</si>
  <si>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</si>
  <si>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</si>
  <si>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</si>
  <si>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</si>
  <si>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</si>
  <si>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</si>
  <si>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</si>
  <si>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</si>
  <si>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</si>
  <si>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</si>
  <si>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</si>
  <si>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</si>
  <si>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</si>
  <si>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</si>
  <si>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</si>
  <si>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</si>
  <si>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</si>
  <si>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</si>
  <si>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</si>
  <si>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</si>
  <si>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</si>
  <si>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</si>
  <si>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</si>
  <si>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</si>
  <si>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</si>
  <si>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</si>
  <si>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</si>
  <si>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</si>
  <si>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</si>
  <si>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</si>
  <si>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</si>
  <si>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</si>
  <si>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</si>
  <si>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</si>
  <si>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</si>
  <si>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</si>
  <si>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</si>
  <si>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</si>
  <si>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</si>
  <si>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</si>
  <si>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</si>
  <si>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</si>
  <si>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</si>
  <si>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</si>
  <si>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</si>
  <si>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</si>
  <si>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</si>
  <si>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</si>
  <si>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</si>
  <si>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</si>
  <si>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</si>
  <si>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</si>
  <si>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</si>
  <si>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</si>
  <si>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</si>
  <si>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</si>
  <si>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</si>
  <si>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</si>
  <si>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</si>
  <si>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</si>
  <si>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</si>
  <si>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</si>
  <si>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</si>
  <si>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</si>
  <si>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</si>
  <si>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</si>
  <si>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</si>
  <si>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</si>
  <si>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</si>
  <si>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</si>
  <si>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</si>
  <si>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</si>
  <si>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</si>
  <si>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</si>
  <si>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</si>
  <si>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</si>
  <si>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</si>
  <si>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</si>
  <si>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</si>
  <si>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</si>
  <si>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</si>
  <si>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</si>
  <si>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</si>
  <si>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</si>
  <si>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</si>
  <si>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</si>
  <si>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</si>
  <si>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</si>
  <si>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</si>
  <si>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</si>
  <si>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</si>
  <si>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</si>
  <si>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</si>
  <si>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</si>
  <si>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</si>
  <si>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</si>
  <si>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</si>
  <si>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</si>
  <si>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</si>
  <si>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</si>
  <si>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</si>
  <si>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</si>
  <si>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</si>
  <si>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</si>
  <si>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</si>
  <si>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</si>
  <si>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</si>
  <si>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</si>
  <si>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</si>
  <si>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</si>
  <si>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</si>
  <si>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</si>
  <si>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</si>
  <si>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</si>
  <si>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</si>
  <si>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</si>
  <si>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</si>
  <si>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</si>
  <si>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</si>
  <si>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</si>
  <si>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</si>
  <si>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</si>
  <si>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</si>
  <si>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</si>
  <si>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</si>
  <si>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</si>
  <si>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</si>
  <si>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</si>
  <si>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</si>
  <si>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</si>
  <si>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</si>
  <si>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</si>
  <si>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</si>
  <si>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</si>
  <si>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</si>
  <si>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</si>
  <si>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</si>
  <si>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</si>
  <si>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</si>
  <si>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</si>
  <si>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</si>
  <si>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</si>
  <si>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</si>
  <si>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</si>
  <si>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</si>
  <si>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</si>
  <si>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</si>
  <si>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</si>
  <si>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</si>
  <si>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</si>
  <si>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</si>
  <si>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</si>
  <si>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</si>
  <si>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</si>
  <si>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</si>
  <si>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</si>
  <si>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</si>
  <si>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</si>
  <si>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</si>
  <si>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</si>
  <si>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</si>
  <si>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</si>
  <si>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</si>
  <si>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</si>
  <si>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</si>
  <si>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</si>
  <si>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</si>
  <si>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</si>
  <si>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</si>
  <si>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</si>
  <si>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</si>
  <si>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</si>
  <si>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</si>
  <si>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</si>
  <si>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</si>
  <si>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</si>
  <si>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</si>
  <si>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</si>
  <si>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</si>
  <si>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</si>
  <si>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</si>
  <si>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</si>
  <si>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</si>
  <si>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</si>
  <si>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</si>
  <si>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</si>
  <si>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</si>
  <si>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</si>
  <si>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</si>
  <si>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</si>
  <si>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</si>
  <si>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</si>
  <si>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</si>
  <si>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</si>
  <si>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</si>
  <si>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</si>
  <si>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</si>
  <si>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</si>
  <si>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</si>
  <si>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</si>
  <si>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</si>
  <si>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</si>
  <si>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</si>
  <si>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</si>
  <si>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</si>
  <si>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</si>
  <si>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</si>
  <si>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</si>
  <si>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</si>
  <si>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</si>
  <si>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</si>
  <si>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</si>
  <si>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</si>
  <si>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</si>
  <si>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</si>
  <si>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</si>
  <si>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</si>
  <si>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</si>
  <si>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</si>
  <si>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</si>
  <si>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</si>
  <si>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</si>
  <si>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</si>
  <si>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</si>
  <si>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</si>
  <si>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</si>
  <si>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</si>
  <si>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</si>
  <si>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</si>
  <si>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</si>
  <si>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</si>
  <si>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</si>
  <si>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</si>
  <si>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</si>
  <si>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</si>
  <si>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</si>
  <si>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</si>
  <si>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</si>
  <si>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</si>
  <si>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</si>
  <si>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</si>
  <si>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</si>
  <si>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</si>
  <si>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</si>
  <si>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</si>
  <si>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</si>
  <si>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</si>
  <si>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</si>
  <si>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</si>
  <si>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</si>
  <si>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</si>
  <si>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</si>
  <si>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</si>
  <si>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</si>
  <si>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</si>
  <si>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</si>
  <si>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</si>
  <si>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</si>
  <si>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</si>
  <si>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</si>
  <si>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</si>
  <si>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</si>
  <si>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</si>
  <si>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</si>
  <si>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</si>
  <si>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</si>
  <si>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</si>
  <si>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</si>
  <si>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</si>
  <si>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</si>
  <si>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</si>
  <si>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</si>
  <si>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</si>
  <si>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</si>
  <si>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</si>
  <si>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</si>
  <si>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</si>
  <si>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</si>
  <si>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</si>
  <si>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</si>
  <si>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</si>
  <si>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</si>
  <si>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</si>
  <si>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</si>
  <si>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</si>
  <si>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</si>
  <si>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</si>
  <si>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</si>
  <si>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</si>
  <si>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</si>
  <si>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</si>
  <si>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</si>
  <si>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</si>
  <si>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</si>
  <si>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</si>
  <si>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</si>
  <si>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</si>
  <si>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</si>
  <si>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</si>
  <si>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</si>
  <si>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</si>
  <si>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</si>
  <si>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</si>
  <si>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</si>
  <si>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</si>
  <si>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</si>
  <si>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</si>
  <si>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</si>
  <si>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</si>
  <si>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</si>
  <si>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</si>
  <si>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</si>
  <si>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</si>
  <si>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</si>
  <si>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</si>
  <si>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</si>
  <si>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</si>
  <si>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</si>
  <si>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</si>
  <si>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</si>
  <si>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</si>
  <si>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</si>
  <si>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</si>
  <si>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</si>
  <si>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</si>
  <si>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</si>
  <si>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</si>
  <si>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</si>
  <si>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</si>
  <si>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</si>
  <si>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</si>
  <si>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</si>
  <si>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</si>
  <si>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</si>
  <si>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</si>
  <si>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</si>
  <si>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</si>
  <si>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</si>
  <si>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</si>
  <si>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</si>
  <si>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</si>
  <si>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</si>
  <si>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</si>
  <si>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</si>
  <si>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</si>
  <si>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</si>
  <si>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</si>
  <si>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</si>
  <si>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</si>
  <si>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</si>
  <si>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</si>
  <si>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</si>
  <si>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</si>
  <si>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</si>
  <si>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</si>
  <si>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</si>
  <si>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</si>
  <si>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</si>
  <si>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</si>
  <si>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</si>
  <si>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</si>
  <si>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</si>
  <si>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</si>
  <si>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</si>
  <si>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</si>
  <si>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</si>
  <si>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</si>
  <si>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</si>
  <si>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</si>
  <si>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</si>
  <si>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</si>
  <si>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</si>
  <si>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</si>
  <si>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</si>
  <si>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</si>
  <si>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</si>
  <si>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</si>
  <si>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</si>
  <si>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</si>
  <si>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</si>
  <si>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</si>
  <si>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</si>
  <si>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</si>
  <si>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</si>
  <si>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</si>
  <si>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</si>
  <si>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</si>
  <si>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</si>
  <si>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</si>
  <si>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</si>
  <si>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</si>
  <si>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</si>
  <si>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</si>
  <si>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</si>
  <si>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</si>
  <si>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</si>
  <si>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</si>
  <si>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</si>
  <si>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</si>
  <si>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</si>
  <si>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</si>
  <si>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</si>
  <si>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</si>
  <si>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</si>
  <si>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</si>
  <si>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</si>
  <si>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</si>
  <si>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</si>
  <si>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</si>
  <si>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</si>
  <si>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</si>
  <si>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</si>
  <si>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</si>
  <si>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</si>
  <si>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</si>
  <si>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</si>
  <si>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</si>
  <si>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</si>
  <si>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</si>
  <si>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</si>
  <si>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</si>
  <si>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</si>
  <si>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</si>
  <si>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</si>
  <si>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</si>
  <si>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</si>
  <si>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</si>
  <si>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</si>
  <si>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</si>
  <si>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</si>
  <si>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</si>
  <si>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</si>
  <si>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</si>
  <si>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</si>
  <si>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</si>
  <si>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</si>
  <si>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</si>
  <si>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</si>
  <si>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</si>
  <si>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</si>
  <si>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</si>
  <si>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</si>
  <si>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</si>
  <si>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</si>
  <si>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</si>
  <si>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</si>
  <si>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</si>
  <si>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</si>
  <si>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</si>
  <si>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</si>
  <si>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</si>
  <si>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</si>
  <si>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</si>
  <si>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</si>
  <si>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</si>
  <si>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</si>
  <si>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</si>
  <si>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</si>
  <si>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</si>
  <si>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</si>
  <si>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</si>
  <si>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</si>
  <si>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</si>
  <si>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</si>
  <si>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</si>
  <si>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</si>
  <si>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</si>
  <si>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</si>
  <si>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</si>
  <si>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</si>
  <si>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</si>
  <si>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</si>
  <si>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</si>
  <si>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</si>
  <si>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</si>
  <si>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</si>
  <si>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</si>
  <si>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</si>
  <si>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</si>
  <si>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</si>
  <si>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</si>
  <si>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</si>
  <si>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</si>
  <si>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</si>
  <si>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</si>
  <si>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</si>
  <si>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</si>
  <si>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</si>
  <si>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</si>
  <si>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</si>
  <si>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</si>
  <si>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</si>
  <si>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</si>
  <si>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</si>
  <si>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</si>
  <si>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</si>
  <si>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</si>
  <si>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</si>
  <si>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</si>
  <si>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</si>
  <si>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</si>
  <si>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</si>
  <si>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</si>
  <si>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</si>
  <si>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</si>
  <si>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</si>
  <si>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</si>
  <si>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</si>
  <si>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</si>
  <si>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</si>
  <si>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</si>
  <si>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</si>
  <si>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</si>
  <si>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</si>
  <si>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</si>
  <si>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</si>
  <si>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</si>
  <si>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</si>
  <si>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</si>
  <si>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</si>
  <si>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</si>
  <si>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</si>
  <si>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</si>
  <si>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</si>
  <si>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</si>
  <si>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</si>
  <si>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</si>
  <si>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</si>
  <si>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</si>
  <si>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</si>
  <si>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</si>
  <si>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</si>
  <si>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</si>
  <si>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</si>
  <si>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</si>
  <si>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</si>
  <si>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</si>
  <si>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</si>
  <si>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</si>
  <si>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</si>
  <si>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</si>
  <si>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</si>
  <si>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</si>
  <si>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</si>
  <si>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</si>
  <si>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</si>
  <si>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</si>
  <si>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</si>
  <si>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</si>
  <si>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</si>
  <si>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</si>
  <si>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</si>
  <si>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</si>
  <si>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</si>
  <si>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</si>
  <si>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</si>
  <si>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</si>
  <si>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</si>
  <si>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</si>
  <si>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</si>
  <si>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</si>
  <si>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</si>
  <si>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</si>
  <si>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</si>
  <si>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</si>
  <si>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</si>
  <si>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</si>
  <si>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</si>
  <si>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</si>
  <si>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</si>
  <si>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</si>
  <si>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</si>
  <si>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</si>
  <si>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</si>
  <si>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</si>
  <si>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</si>
  <si>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</si>
  <si>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</si>
  <si>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</si>
  <si>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</si>
  <si>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</si>
  <si>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</si>
  <si>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</si>
  <si>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</si>
  <si>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</si>
  <si>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</si>
  <si>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</si>
  <si>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</si>
  <si>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</si>
  <si>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</si>
  <si>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</si>
  <si>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</si>
  <si>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</si>
  <si>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</si>
  <si>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</si>
  <si>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</si>
  <si>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</si>
  <si>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</si>
  <si>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</si>
  <si>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</si>
  <si>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</si>
  <si>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</si>
  <si>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</si>
  <si>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</si>
  <si>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</si>
  <si>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</si>
  <si>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</si>
  <si>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</si>
  <si>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</si>
  <si>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</si>
  <si>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</si>
  <si>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</si>
  <si>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</si>
  <si>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</si>
  <si>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</si>
  <si>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</si>
  <si>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</si>
  <si>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</si>
  <si>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</si>
  <si>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</si>
  <si>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</si>
  <si>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</si>
  <si>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</si>
  <si>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</si>
  <si>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</si>
  <si>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</si>
  <si>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</si>
  <si>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</si>
  <si>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</si>
  <si>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</si>
  <si>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</si>
  <si>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</si>
  <si>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</si>
  <si>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</si>
  <si>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</si>
  <si>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</si>
  <si>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</si>
  <si>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</si>
  <si>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</si>
  <si>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</si>
  <si>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</si>
  <si>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</si>
  <si>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</si>
  <si>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</si>
  <si>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</si>
  <si>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</si>
  <si>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</si>
  <si>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</si>
  <si>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</si>
  <si>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</si>
  <si>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</si>
  <si>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</si>
  <si>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</si>
  <si>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</si>
  <si>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</si>
  <si>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</si>
  <si>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</si>
  <si>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</si>
  <si>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</si>
  <si>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</si>
  <si>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</si>
  <si>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</si>
  <si>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</si>
  <si>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</si>
  <si>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</si>
  <si>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</si>
  <si>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</si>
  <si>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</si>
  <si>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</si>
  <si>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</si>
  <si>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</si>
  <si>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</si>
  <si>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</si>
  <si>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</si>
  <si>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</si>
  <si>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</si>
  <si>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</si>
  <si>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</si>
  <si>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</si>
  <si>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</si>
  <si>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</si>
  <si>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</si>
  <si>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</si>
  <si>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</si>
  <si>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</si>
  <si>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</si>
  <si>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</si>
  <si>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</si>
  <si>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</si>
  <si>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</si>
  <si>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</si>
  <si>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</si>
  <si>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</si>
  <si>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</si>
  <si>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</si>
  <si>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</si>
  <si>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</si>
  <si>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</si>
  <si>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</si>
  <si>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</si>
  <si>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</si>
  <si>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</si>
  <si>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</si>
  <si>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</si>
  <si>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</si>
  <si>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</si>
  <si>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</si>
  <si>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</si>
  <si>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</si>
  <si>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</si>
  <si>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</si>
  <si>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</si>
  <si>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</si>
  <si>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</si>
  <si>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</si>
  <si>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</si>
  <si>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</si>
  <si>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</si>
  <si>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</si>
  <si>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</si>
  <si>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</si>
  <si>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</si>
  <si>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</si>
  <si>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</si>
  <si>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</si>
  <si>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</si>
  <si>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</si>
  <si>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</si>
  <si>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</si>
  <si>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</si>
  <si>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</si>
  <si>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</si>
  <si>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</si>
  <si>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</si>
  <si>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</si>
  <si>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</si>
  <si>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</si>
  <si>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</si>
  <si>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</si>
  <si>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</si>
  <si>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</si>
  <si>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</si>
  <si>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</si>
  <si>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</si>
  <si>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</si>
  <si>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</si>
  <si>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</si>
  <si>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</si>
  <si>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</si>
  <si>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</si>
  <si>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</si>
  <si>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</si>
  <si>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</si>
  <si>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</si>
  <si>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</si>
  <si>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</si>
  <si>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</si>
  <si>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</si>
  <si>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</si>
  <si>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</si>
  <si>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</si>
  <si>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</si>
  <si>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</si>
  <si>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</si>
  <si>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</si>
  <si>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</si>
  <si>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</si>
  <si>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</si>
  <si>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</si>
  <si>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</si>
  <si>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</si>
  <si>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</si>
  <si>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</si>
  <si>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</si>
  <si>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</si>
  <si>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</si>
  <si>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</si>
  <si>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</si>
  <si>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</si>
  <si>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</si>
  <si>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</si>
  <si>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</si>
  <si>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</si>
  <si>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</si>
  <si>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</si>
  <si>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</si>
  <si>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</si>
  <si>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</si>
  <si>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</si>
  <si>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</si>
  <si>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</si>
  <si>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</si>
  <si>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</si>
  <si>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</si>
  <si>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</si>
  <si>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</si>
  <si>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</si>
  <si>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</si>
  <si>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</si>
  <si>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</si>
  <si>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</si>
  <si>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</si>
  <si>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</si>
  <si>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</si>
  <si>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</si>
  <si>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</si>
  <si>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</si>
  <si>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</si>
  <si>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</si>
  <si>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</si>
  <si>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</si>
  <si>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</si>
  <si>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</si>
  <si>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</si>
  <si>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</si>
  <si>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</si>
  <si>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</si>
  <si>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</si>
  <si>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</si>
  <si>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</si>
  <si>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</si>
  <si>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</si>
  <si>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</si>
  <si>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</si>
  <si>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</si>
  <si>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</si>
  <si>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</si>
  <si>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</si>
  <si>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</si>
  <si>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</si>
  <si>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</si>
  <si>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</si>
  <si>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</si>
  <si>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</si>
  <si>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</si>
  <si>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</si>
  <si>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</si>
  <si>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</si>
  <si>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</si>
  <si>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</si>
  <si>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</si>
  <si>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</si>
  <si>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</si>
  <si>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</si>
  <si>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</si>
  <si>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</si>
  <si>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</si>
  <si>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</si>
  <si>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</si>
  <si>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</si>
  <si>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</si>
  <si>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</si>
  <si>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</si>
  <si>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</si>
  <si>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</si>
  <si>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</si>
  <si>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</si>
  <si>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</si>
  <si>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</si>
  <si>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</si>
  <si>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</si>
  <si>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</si>
  <si>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</si>
  <si>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</si>
  <si>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</si>
  <si>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</si>
  <si>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</si>
  <si>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</si>
  <si>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</si>
  <si>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</si>
  <si>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</si>
  <si>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</si>
  <si>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</si>
  <si>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</si>
  <si>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</si>
  <si>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</si>
  <si>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</si>
  <si>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</si>
  <si>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</si>
  <si>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</si>
  <si>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</si>
  <si>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</si>
  <si>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</si>
  <si>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</si>
  <si>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</si>
  <si>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</si>
  <si>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</si>
  <si>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</si>
  <si>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</si>
  <si>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</si>
  <si>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</si>
  <si>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</si>
  <si>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</si>
  <si>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</si>
  <si>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</si>
  <si>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</si>
  <si>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</si>
  <si>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</si>
  <si>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</si>
  <si>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</si>
  <si>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</si>
  <si>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</si>
  <si>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</si>
  <si>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</si>
  <si>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</si>
  <si>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</si>
  <si>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</si>
  <si>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</si>
  <si>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</si>
  <si>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</si>
  <si>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</si>
  <si>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</si>
  <si>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</si>
  <si>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</si>
  <si>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</si>
  <si>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</si>
  <si>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</si>
  <si>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</si>
  <si>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</si>
  <si>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</si>
  <si>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</si>
  <si>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</si>
  <si>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</si>
  <si>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</si>
  <si>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</si>
  <si>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</si>
  <si>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</si>
  <si>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</si>
  <si>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</si>
  <si>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</si>
  <si>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</si>
  <si>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</si>
  <si>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</si>
  <si>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</si>
  <si>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</si>
  <si>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</si>
  <si>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</si>
  <si>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</si>
  <si>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</si>
  <si>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</si>
  <si>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</si>
  <si>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</si>
  <si>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</si>
  <si>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</si>
  <si>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</si>
  <si>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</si>
  <si>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</si>
  <si>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</si>
  <si>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</si>
  <si>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</si>
  <si>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</si>
  <si>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</si>
  <si>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</si>
  <si>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</si>
  <si>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</si>
  <si>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</si>
  <si>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</si>
  <si>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</si>
  <si>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</si>
  <si>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</si>
  <si>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</si>
  <si>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</si>
  <si>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</si>
  <si>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</si>
  <si>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</si>
  <si>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</si>
  <si>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</si>
  <si>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</si>
  <si>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</si>
  <si>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</si>
  <si>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</si>
  <si>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</si>
  <si>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</si>
  <si>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</si>
  <si>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</si>
  <si>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</si>
  <si>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</si>
  <si>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</si>
  <si>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</si>
  <si>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</si>
  <si>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</si>
  <si>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</si>
  <si>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</si>
  <si>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</si>
  <si>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</si>
  <si>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</si>
  <si>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</si>
  <si>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</si>
  <si>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</si>
  <si>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</si>
  <si>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</si>
  <si>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</si>
  <si>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</si>
  <si>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</si>
  <si>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</si>
  <si>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</si>
  <si>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</si>
  <si>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</si>
  <si>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</si>
  <si>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</si>
  <si>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</si>
  <si>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</si>
  <si>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</si>
  <si>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</si>
  <si>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</si>
  <si>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</si>
  <si>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</si>
  <si>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</si>
  <si>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</si>
  <si>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</si>
  <si>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</si>
  <si>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</si>
  <si>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</si>
  <si>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</si>
  <si>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</si>
  <si>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</si>
  <si>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</si>
  <si>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</si>
  <si>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</si>
  <si>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</si>
  <si>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</si>
  <si>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</si>
  <si>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</si>
  <si>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</si>
  <si>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</si>
  <si>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</si>
  <si>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</si>
  <si>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</si>
  <si>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</si>
  <si>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</si>
  <si>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</si>
  <si>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</si>
  <si>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</si>
  <si>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</si>
  <si>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</si>
  <si>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</si>
  <si>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</si>
  <si>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</si>
  <si>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</si>
  <si>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</si>
  <si>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</si>
  <si>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</si>
  <si>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</si>
  <si>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</si>
  <si>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</si>
  <si>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</si>
  <si>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</si>
  <si>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</si>
  <si>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</si>
  <si>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</si>
  <si>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</si>
  <si>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</si>
  <si>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</si>
  <si>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</si>
  <si>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</si>
  <si>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</si>
  <si>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</si>
  <si>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</si>
  <si>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</si>
  <si>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</si>
  <si>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</si>
  <si>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</si>
  <si>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</si>
  <si>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</si>
  <si>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</si>
  <si>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</si>
  <si>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</si>
  <si>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</si>
  <si>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</si>
  <si>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</si>
  <si>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</si>
  <si>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</si>
  <si>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</si>
  <si>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</si>
  <si>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</si>
  <si>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</si>
  <si>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</si>
  <si>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</si>
  <si>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</si>
  <si>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</si>
  <si>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</si>
  <si>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</si>
  <si>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</si>
  <si>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</si>
  <si>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</si>
  <si>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</si>
  <si>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</si>
  <si>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</si>
  <si>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</si>
  <si>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</si>
  <si>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</si>
  <si>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</si>
  <si>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</si>
  <si>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</si>
  <si>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</si>
  <si>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</si>
  <si>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</si>
  <si>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</si>
  <si>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</si>
  <si>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</si>
  <si>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</si>
  <si>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</si>
  <si>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</si>
  <si>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</si>
  <si>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</si>
  <si>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</si>
  <si>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</si>
  <si>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</si>
  <si>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</si>
  <si>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</si>
  <si>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</si>
  <si>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</si>
  <si>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</si>
  <si>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</si>
  <si>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</si>
  <si>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</si>
  <si>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</si>
  <si>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</si>
  <si>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</si>
  <si>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</si>
  <si>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</si>
  <si>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</si>
  <si>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</si>
  <si>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</si>
  <si>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</si>
  <si>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</si>
  <si>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</si>
  <si>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</si>
  <si>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</si>
  <si>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</si>
  <si>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</si>
  <si>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</si>
  <si>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</si>
  <si>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</si>
  <si>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</si>
  <si>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</si>
  <si>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</si>
  <si>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</si>
  <si>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</si>
  <si>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</si>
  <si>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</si>
  <si>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</si>
  <si>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</si>
  <si>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</si>
  <si>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</si>
  <si>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</si>
  <si>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</si>
  <si>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</si>
  <si>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</si>
  <si>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</si>
  <si>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</si>
  <si>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</si>
  <si>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</si>
  <si>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</si>
  <si>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</si>
  <si>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</si>
  <si>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</si>
  <si>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</si>
  <si>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</si>
  <si>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</si>
  <si>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</si>
  <si>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</si>
  <si>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</si>
  <si>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</si>
  <si>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</si>
  <si>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</si>
  <si>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</si>
  <si>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</si>
  <si>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</si>
  <si>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</si>
  <si>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</si>
  <si>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</si>
  <si>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</si>
  <si>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</si>
  <si>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</si>
  <si>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</si>
  <si>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</si>
  <si>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</si>
  <si>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</si>
  <si>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</si>
  <si>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</si>
  <si>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</si>
  <si>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</si>
  <si>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</si>
  <si>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</si>
  <si>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</si>
  <si>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</si>
  <si>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</si>
  <si>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</si>
  <si>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</si>
  <si>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</si>
  <si>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</si>
  <si>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</si>
  <si>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</si>
  <si>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</si>
  <si>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</si>
  <si>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</si>
  <si>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</si>
  <si>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</si>
  <si>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</si>
  <si>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</si>
  <si>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</si>
  <si>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</si>
  <si>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</si>
  <si>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</si>
  <si>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</si>
  <si>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</si>
  <si>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</si>
  <si>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</si>
  <si>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</si>
  <si>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</si>
  <si>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</si>
  <si>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</si>
  <si>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</si>
  <si>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</si>
  <si>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</si>
  <si>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</si>
  <si>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</si>
  <si>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</si>
  <si>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</si>
  <si>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</si>
  <si>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</si>
  <si>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</si>
  <si>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</si>
  <si>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</si>
  <si>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</si>
  <si>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</si>
  <si>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</si>
  <si>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</si>
  <si>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</si>
  <si>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</si>
  <si>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</si>
  <si>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</si>
  <si>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</si>
  <si>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</si>
  <si>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</si>
  <si>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</si>
  <si>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</si>
  <si>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</si>
  <si>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</si>
  <si>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</si>
  <si>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</si>
  <si>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</si>
  <si>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</si>
  <si>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</si>
  <si>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</si>
  <si>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</si>
  <si>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</si>
  <si>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</si>
  <si>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</si>
  <si>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</si>
  <si>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</si>
  <si>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</si>
  <si>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</si>
  <si>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</si>
  <si>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</si>
  <si>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</si>
  <si>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</si>
  <si>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</si>
  <si>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</si>
  <si>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</si>
  <si>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</si>
  <si>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</si>
  <si>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</si>
  <si>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</si>
  <si>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</si>
  <si>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</si>
  <si>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</si>
  <si>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</si>
  <si>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</si>
  <si>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</si>
  <si>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</si>
  <si>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</si>
  <si>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</si>
  <si>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</si>
  <si>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</si>
  <si>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</si>
  <si>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</si>
  <si>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</si>
  <si>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</si>
  <si>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</si>
  <si>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</si>
  <si>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</si>
  <si>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</si>
  <si>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</si>
  <si>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</si>
  <si>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</si>
  <si>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</si>
  <si>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</si>
  <si>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</si>
  <si>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</si>
  <si>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</si>
  <si>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</si>
  <si>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</si>
  <si>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</si>
  <si>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</si>
  <si>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</si>
  <si>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</si>
  <si>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</si>
  <si>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</si>
  <si>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</si>
  <si>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</si>
  <si>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</si>
  <si>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</si>
  <si>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</si>
  <si>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</si>
  <si>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</si>
  <si>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</si>
  <si>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</si>
  <si>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</si>
  <si>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</si>
  <si>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</si>
  <si>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</si>
  <si>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</si>
  <si>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</si>
  <si>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</si>
  <si>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</si>
  <si>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</si>
  <si>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</si>
  <si>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</si>
  <si>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</si>
  <si>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</si>
  <si>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</si>
  <si>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</si>
  <si>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</si>
  <si>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</si>
  <si>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</si>
  <si>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</si>
  <si>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</si>
  <si>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</si>
  <si>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</si>
  <si>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</si>
  <si>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</si>
  <si>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</si>
  <si>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</si>
  <si>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</si>
  <si>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</si>
  <si>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</si>
  <si>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</si>
  <si>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</si>
  <si>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</si>
  <si>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</si>
  <si>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</si>
  <si>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</si>
  <si>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</si>
  <si>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</si>
  <si>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</si>
  <si>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</si>
  <si>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</si>
  <si>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</si>
  <si>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</si>
  <si>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</si>
  <si>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</si>
  <si>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</si>
  <si>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</si>
  <si>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</si>
  <si>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</si>
  <si>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</si>
  <si>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</si>
  <si>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</si>
  <si>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</si>
  <si>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</si>
  <si>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</si>
  <si>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</si>
  <si>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</si>
  <si>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</si>
  <si>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</si>
  <si>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</si>
  <si>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</si>
  <si>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</si>
  <si>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</si>
  <si>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</si>
  <si>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</si>
  <si>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</si>
  <si>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</si>
  <si>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</si>
  <si>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</si>
  <si>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</si>
  <si>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</si>
  <si>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</si>
  <si>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</si>
  <si>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</si>
  <si>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</si>
  <si>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</si>
  <si>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</si>
  <si>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</si>
  <si>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</si>
  <si>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</si>
  <si>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</si>
  <si>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</si>
  <si>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</si>
  <si>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</si>
  <si>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</si>
  <si>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</si>
  <si>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</si>
  <si>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</si>
  <si>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</si>
  <si>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</si>
  <si>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</si>
  <si>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</si>
  <si>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</si>
  <si>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</si>
  <si>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</si>
  <si>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</si>
  <si>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</si>
  <si>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</si>
  <si>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</si>
  <si>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</si>
  <si>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</si>
  <si>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</si>
  <si>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</si>
  <si>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</si>
  <si>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</si>
  <si>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</si>
  <si>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</si>
  <si>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</si>
  <si>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</si>
  <si>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</si>
  <si>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</si>
  <si>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</si>
  <si>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</si>
  <si>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</si>
  <si>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</si>
  <si>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</si>
  <si>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</si>
  <si>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</si>
  <si>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</si>
  <si>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</si>
  <si>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</si>
  <si>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</si>
  <si>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</si>
  <si>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</si>
  <si>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</si>
  <si>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</si>
  <si>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</si>
  <si>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</si>
  <si>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</si>
  <si>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</si>
  <si>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</si>
  <si>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</si>
  <si>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</si>
  <si>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</si>
  <si>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</si>
  <si>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</si>
  <si>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</si>
  <si>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</si>
  <si>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</si>
  <si>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</si>
  <si>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</si>
  <si>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</si>
  <si>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</si>
  <si>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</si>
  <si>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</si>
  <si>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</si>
  <si>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</si>
  <si>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</si>
  <si>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</si>
  <si>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</si>
  <si>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</si>
  <si>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</si>
  <si>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</si>
  <si>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</si>
  <si>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</si>
  <si>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</si>
  <si>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</si>
  <si>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</si>
  <si>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</si>
  <si>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</si>
  <si>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</si>
  <si>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</si>
  <si>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</si>
  <si>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</si>
  <si>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</si>
  <si>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</si>
  <si>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</si>
  <si>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</si>
  <si>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</si>
  <si>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</si>
  <si>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</si>
  <si>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</si>
  <si>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</si>
  <si>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</si>
  <si>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</si>
  <si>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</si>
  <si>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</si>
  <si>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</si>
  <si>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</si>
  <si>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</si>
  <si>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</si>
  <si>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</si>
  <si>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</si>
  <si>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</si>
  <si>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</si>
  <si>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</si>
  <si>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</si>
  <si>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</si>
  <si>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</si>
  <si>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</si>
  <si>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</si>
  <si>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</si>
  <si>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</si>
  <si>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</si>
  <si>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</si>
  <si>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</si>
  <si>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</si>
  <si>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</si>
  <si>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</si>
  <si>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</si>
  <si>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</si>
  <si>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</si>
  <si>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</si>
  <si>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</si>
  <si>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</si>
  <si>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</si>
  <si>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</si>
  <si>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</si>
  <si>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</si>
  <si>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</si>
  <si>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</si>
  <si>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</si>
  <si>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</si>
  <si>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</si>
  <si>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</si>
  <si>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</si>
  <si>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</si>
  <si>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</si>
  <si>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</si>
  <si>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</si>
  <si>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</si>
  <si>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</si>
  <si>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</si>
  <si>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</si>
  <si>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</si>
  <si>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</si>
  <si>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</si>
  <si>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</si>
  <si>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</si>
  <si>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</si>
  <si>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</si>
  <si>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</si>
  <si>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</si>
  <si>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</si>
  <si>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</si>
  <si>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</si>
  <si>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</si>
  <si>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</si>
  <si>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</si>
  <si>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</si>
  <si>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</si>
  <si>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</si>
  <si>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</si>
  <si>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</si>
  <si>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</si>
  <si>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</si>
  <si>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</si>
  <si>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</si>
  <si>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</si>
  <si>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</si>
  <si>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</si>
  <si>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</si>
  <si>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</si>
  <si>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</si>
  <si>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</si>
  <si>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</si>
  <si>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</si>
  <si>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</si>
  <si>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</si>
  <si>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</si>
  <si>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</si>
  <si>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</si>
  <si>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</si>
  <si>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</si>
  <si>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</si>
  <si>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</si>
  <si>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</si>
  <si>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</si>
  <si>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</si>
  <si>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</si>
  <si>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</si>
  <si>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</si>
  <si>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</si>
  <si>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</si>
  <si>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</si>
  <si>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</si>
  <si>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</si>
  <si>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</si>
  <si>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</si>
  <si>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</si>
  <si>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</si>
  <si>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</si>
  <si>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</si>
  <si>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</si>
  <si>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</si>
  <si>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</si>
  <si>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</si>
  <si>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</si>
  <si>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</si>
  <si>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</si>
  <si>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</si>
  <si>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</si>
  <si>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</si>
  <si>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</si>
  <si>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</si>
  <si>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</si>
  <si>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</si>
  <si>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</si>
  <si>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</si>
  <si>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</si>
  <si>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</si>
  <si>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</si>
  <si>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</si>
  <si>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</si>
  <si>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</si>
  <si>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</si>
  <si>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</si>
  <si>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</si>
  <si>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</si>
  <si>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</si>
  <si>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</si>
  <si>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</si>
  <si>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</si>
  <si>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</si>
  <si>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</si>
  <si>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</si>
  <si>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</si>
  <si>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</si>
  <si>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</si>
  <si>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</si>
  <si>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</si>
  <si>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</si>
  <si>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</si>
  <si>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</si>
  <si>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</si>
  <si>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</si>
  <si>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</si>
  <si>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</si>
  <si>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</si>
  <si>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</si>
  <si>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</si>
  <si>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</si>
  <si>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</si>
  <si>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</si>
  <si>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</si>
  <si>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</si>
  <si>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</si>
  <si>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</si>
  <si>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</si>
  <si>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</si>
  <si>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</si>
  <si>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</si>
  <si>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</si>
  <si>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</si>
  <si>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</si>
  <si>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</si>
  <si>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</si>
  <si>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</si>
  <si>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</si>
  <si>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</si>
  <si>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</si>
  <si>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</si>
  <si>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</si>
  <si>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</si>
  <si>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</si>
  <si>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</si>
  <si>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</si>
  <si>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</si>
  <si>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</si>
  <si>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</si>
  <si>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</si>
  <si>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</si>
  <si>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</si>
  <si>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</si>
  <si>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</si>
  <si>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</si>
  <si>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</si>
  <si>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</si>
  <si>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</si>
  <si>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</si>
  <si>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</si>
  <si>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</si>
  <si>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</si>
  <si>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</si>
  <si>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</si>
  <si>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</si>
  <si>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</si>
  <si>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</si>
  <si>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</si>
  <si>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</si>
  <si>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</si>
  <si>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</si>
  <si>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</si>
  <si>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</si>
  <si>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</si>
  <si>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</si>
  <si>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</si>
  <si>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</si>
  <si>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</si>
  <si>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</si>
  <si>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</si>
  <si>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</si>
  <si>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</si>
  <si>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</si>
  <si>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</si>
  <si>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</si>
  <si>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</si>
  <si>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</si>
  <si>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</si>
  <si>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</si>
  <si>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</si>
  <si>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</si>
  <si>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</si>
  <si>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</si>
  <si>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</si>
  <si>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</si>
  <si>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</si>
  <si>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</si>
  <si>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</si>
  <si>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</si>
  <si>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</si>
  <si>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</si>
  <si>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</si>
  <si>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</si>
  <si>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</si>
  <si>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</si>
  <si>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</si>
  <si>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</si>
  <si>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</si>
  <si>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</si>
  <si>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</si>
  <si>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</si>
  <si>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</si>
  <si>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</si>
  <si>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</si>
  <si>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</si>
  <si>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</si>
  <si>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</si>
  <si>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</si>
  <si>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</si>
  <si>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</si>
  <si>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</si>
  <si>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</si>
  <si>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</si>
  <si>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</si>
  <si>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</si>
  <si>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</si>
  <si>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</si>
  <si>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</si>
  <si>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</si>
  <si>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</si>
  <si>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</si>
  <si>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</si>
  <si>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</si>
  <si>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</si>
  <si>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</si>
  <si>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</si>
  <si>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</si>
  <si>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</si>
  <si>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</si>
  <si>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</si>
  <si>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</si>
  <si>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</si>
  <si>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</si>
  <si>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</si>
  <si>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</si>
  <si>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</si>
  <si>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</si>
  <si>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</si>
  <si>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</si>
  <si>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</si>
  <si>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</si>
  <si>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</si>
  <si>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</si>
  <si>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</si>
  <si>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</si>
  <si>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</si>
  <si>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</si>
  <si>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</si>
  <si>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</si>
  <si>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</si>
  <si>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</si>
  <si>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</si>
  <si>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</si>
  <si>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</si>
  <si>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</si>
  <si>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</si>
  <si>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</si>
  <si>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</si>
  <si>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</si>
  <si>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</si>
  <si>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</si>
  <si>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</si>
  <si>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</si>
  <si>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</si>
  <si>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</si>
  <si>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</si>
  <si>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</si>
  <si>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</si>
  <si>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</si>
  <si>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</si>
  <si>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</si>
  <si>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</si>
  <si>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</si>
  <si>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</si>
  <si>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</si>
  <si>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</si>
  <si>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</si>
  <si>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</si>
  <si>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</si>
  <si>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</si>
  <si>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</si>
  <si>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</si>
  <si>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</si>
  <si>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</si>
  <si>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</si>
  <si>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</si>
  <si>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</si>
  <si>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</si>
  <si>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</si>
  <si>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</si>
  <si>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</si>
  <si>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</si>
  <si>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</si>
  <si>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</si>
  <si>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</si>
  <si>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</si>
  <si>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</si>
  <si>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</si>
  <si>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</si>
  <si>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</si>
  <si>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</si>
  <si>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</si>
  <si>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</si>
  <si>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</si>
  <si>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</si>
  <si>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</si>
  <si>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</si>
  <si>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</si>
  <si>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</si>
  <si>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</si>
  <si>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</si>
  <si>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</si>
  <si>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</si>
  <si>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</si>
  <si>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</si>
  <si>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</si>
  <si>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</si>
  <si>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</si>
  <si>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</si>
  <si>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</si>
  <si>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</si>
  <si>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</si>
  <si>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</si>
  <si>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</si>
  <si>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</si>
  <si>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</si>
  <si>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</si>
  <si>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</si>
  <si>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</si>
  <si>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</si>
  <si>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</si>
  <si>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</si>
  <si>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</si>
  <si>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</si>
  <si>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</si>
  <si>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</si>
  <si>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</si>
  <si>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</si>
  <si>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</si>
  <si>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</si>
  <si>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</si>
  <si>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</si>
  <si>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</si>
  <si>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</si>
  <si>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</si>
  <si>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</si>
  <si>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</si>
  <si>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</si>
  <si>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</si>
  <si>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</si>
  <si>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</si>
  <si>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</si>
  <si>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</si>
  <si>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</si>
  <si>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</si>
  <si>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</si>
  <si>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</si>
  <si>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</si>
  <si>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</si>
  <si>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</si>
  <si>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</si>
  <si>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</si>
  <si>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</si>
  <si>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</si>
  <si>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</si>
  <si>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</si>
  <si>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</si>
  <si>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</si>
  <si>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</si>
  <si>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</si>
  <si>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</si>
  <si>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</si>
  <si>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</si>
  <si>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</si>
  <si>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</si>
  <si>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</si>
  <si>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</si>
  <si>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</si>
  <si>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</si>
  <si>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</si>
  <si>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</si>
  <si>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</si>
  <si>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</si>
  <si>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</si>
  <si>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</si>
  <si>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</si>
  <si>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</si>
  <si>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</si>
  <si>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</si>
  <si>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</si>
  <si>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</si>
  <si>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</si>
  <si>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</si>
  <si>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</si>
  <si>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</si>
  <si>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</si>
  <si>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</si>
  <si>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</si>
  <si>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</si>
  <si>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</si>
  <si>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</si>
  <si>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</si>
  <si>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</si>
  <si>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</si>
  <si>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</si>
  <si>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</si>
  <si>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</si>
  <si>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</si>
  <si>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</si>
  <si>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</si>
  <si>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</si>
  <si>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</si>
  <si>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</si>
  <si>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</si>
  <si>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</si>
  <si>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</si>
  <si>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</si>
  <si>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</si>
  <si>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</si>
  <si>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</si>
  <si>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</si>
  <si>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</si>
  <si>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</si>
  <si>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</si>
  <si>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</si>
  <si>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</si>
  <si>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</si>
  <si>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</si>
  <si>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</si>
  <si>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</si>
  <si>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</si>
  <si>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</si>
  <si>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</si>
  <si>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</si>
  <si>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</si>
  <si>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</si>
  <si>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</si>
  <si>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</si>
  <si>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</si>
  <si>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</si>
  <si>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</si>
  <si>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</si>
  <si>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</si>
  <si>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</si>
  <si>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</si>
  <si>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</si>
  <si>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</si>
  <si>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</si>
  <si>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</si>
  <si>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</si>
  <si>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</si>
  <si>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</si>
  <si>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</si>
  <si>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</si>
  <si>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</si>
  <si>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</si>
  <si>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</si>
  <si>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</si>
  <si>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</si>
  <si>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</si>
  <si>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</si>
  <si>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</si>
  <si>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</si>
  <si>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</si>
  <si>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</si>
  <si>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</si>
  <si>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</si>
  <si>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</si>
  <si>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</si>
  <si>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</si>
  <si>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</si>
  <si>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</si>
  <si>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</si>
  <si>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</si>
  <si>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</si>
  <si>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</si>
  <si>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</si>
  <si>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</si>
  <si>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</si>
  <si>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</si>
  <si>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</si>
  <si>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</si>
  <si>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</si>
  <si>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</si>
  <si>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</si>
  <si>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</si>
  <si>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</si>
  <si>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</si>
  <si>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</si>
  <si>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</si>
  <si>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</si>
  <si>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</si>
  <si>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</si>
  <si>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</si>
  <si>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</si>
  <si>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</si>
  <si>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</si>
  <si>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</si>
  <si>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</si>
  <si>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</si>
  <si>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</si>
  <si>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</si>
  <si>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</si>
  <si>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</si>
  <si>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</si>
  <si>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</si>
  <si>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</si>
  <si>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</si>
  <si>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</si>
  <si>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</si>
  <si>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</si>
  <si>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</si>
  <si>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</si>
  <si>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</si>
  <si>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</si>
  <si>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</si>
  <si>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</si>
  <si>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</si>
  <si>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</si>
  <si>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</si>
  <si>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</si>
  <si>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</si>
  <si>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</si>
  <si>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</si>
  <si>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</si>
  <si>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</si>
  <si>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</si>
  <si>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</si>
  <si>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</si>
  <si>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</si>
  <si>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</si>
  <si>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</si>
  <si>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</si>
  <si>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</si>
  <si>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</si>
  <si>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</si>
  <si>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</si>
  <si>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</si>
  <si>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</si>
  <si>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</si>
  <si>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</si>
  <si>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</si>
  <si>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</si>
  <si>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</si>
  <si>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</si>
  <si>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</si>
  <si>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</si>
  <si>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</si>
  <si>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</si>
  <si>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</si>
  <si>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</si>
  <si>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</si>
  <si>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</si>
  <si>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</si>
  <si>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</si>
  <si>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</si>
  <si>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</si>
  <si>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</si>
  <si>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</si>
  <si>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</si>
  <si>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</si>
  <si>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</si>
  <si>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</si>
  <si>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</si>
  <si>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</si>
  <si>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</si>
  <si>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</si>
  <si>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</si>
  <si>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</si>
  <si>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</si>
  <si>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</si>
  <si>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</si>
  <si>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</si>
  <si>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</si>
  <si>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</si>
  <si>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</si>
  <si>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</si>
  <si>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</si>
  <si>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</si>
  <si>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</si>
  <si>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</si>
  <si>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</si>
  <si>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</si>
  <si>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</si>
  <si>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</si>
  <si>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</si>
  <si>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</si>
  <si>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</si>
  <si>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</si>
  <si>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</si>
  <si>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</si>
  <si>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</si>
  <si>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</si>
  <si>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</si>
  <si>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</si>
  <si>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</si>
  <si>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</si>
  <si>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</si>
  <si>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</si>
  <si>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</si>
  <si>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</si>
  <si>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</si>
  <si>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</si>
  <si>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</si>
  <si>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</si>
  <si>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</si>
  <si>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</si>
  <si>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</si>
  <si>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</si>
  <si>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</si>
  <si>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</si>
  <si>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</si>
  <si>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</si>
  <si>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</si>
  <si>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</si>
  <si>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</si>
  <si>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</si>
  <si>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</si>
  <si>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</si>
  <si>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</si>
  <si>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</si>
  <si>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</si>
  <si>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</si>
  <si>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</si>
  <si>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</si>
  <si>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</si>
  <si>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</si>
  <si>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</si>
  <si>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</si>
  <si>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</si>
  <si>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</si>
  <si>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</si>
  <si>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</si>
  <si>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</si>
  <si>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</si>
  <si>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</si>
  <si>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</si>
  <si>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</si>
  <si>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</si>
  <si>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</si>
  <si>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</si>
  <si>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</si>
  <si>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</si>
  <si>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</si>
  <si>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</si>
  <si>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</si>
  <si>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</si>
  <si>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</si>
  <si>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</si>
  <si>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</si>
  <si>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</si>
  <si>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</si>
  <si>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</si>
  <si>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</si>
  <si>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</si>
  <si>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</si>
  <si>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</si>
  <si>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</si>
  <si>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</si>
  <si>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</si>
  <si>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</si>
  <si>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</si>
  <si>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</si>
  <si>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</si>
  <si>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</si>
  <si>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</si>
  <si>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</si>
  <si>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</si>
  <si>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</si>
  <si>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</si>
  <si>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</si>
  <si>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</si>
  <si>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</si>
  <si>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</si>
  <si>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</si>
  <si>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</si>
  <si>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</si>
  <si>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</si>
  <si>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</si>
  <si>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</si>
  <si>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</si>
  <si>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</si>
  <si>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</si>
  <si>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</si>
  <si>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</si>
  <si>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</si>
  <si>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</si>
  <si>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</si>
  <si>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</si>
  <si>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</si>
  <si>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</si>
  <si>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</si>
  <si>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</si>
  <si>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</si>
  <si>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</si>
  <si>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</si>
  <si>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</si>
  <si>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</si>
  <si>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</si>
  <si>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</si>
  <si>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</si>
  <si>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</si>
  <si>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</si>
  <si>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</si>
  <si>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</si>
  <si>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</si>
  <si>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</si>
  <si>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</si>
  <si>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</si>
  <si>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</si>
  <si>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</si>
  <si>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</si>
  <si>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</si>
  <si>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</si>
  <si>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</si>
  <si>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</si>
  <si>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</si>
  <si>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</si>
  <si>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</si>
  <si>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</si>
  <si>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</si>
  <si>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</si>
  <si>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</si>
  <si>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</si>
  <si>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</si>
  <si>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</si>
  <si>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</si>
  <si>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</si>
  <si>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</si>
  <si>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</si>
  <si>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</si>
  <si>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</si>
  <si>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</si>
  <si>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</si>
  <si>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</si>
  <si>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</si>
  <si>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</si>
  <si>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</si>
  <si>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</si>
  <si>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</si>
  <si>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</si>
  <si>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</si>
  <si>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</si>
  <si>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</si>
  <si>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</si>
  <si>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</si>
  <si>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</si>
  <si>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</si>
  <si>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</si>
  <si>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</si>
  <si>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</si>
  <si>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</si>
  <si>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</si>
  <si>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</si>
  <si>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</si>
  <si>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</si>
  <si>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</si>
  <si>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</si>
  <si>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</si>
  <si>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</si>
  <si>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</si>
  <si>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</si>
  <si>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</si>
  <si>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</si>
  <si>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</si>
  <si>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</si>
  <si>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</si>
  <si>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</si>
  <si>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</si>
  <si>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</si>
  <si>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</si>
  <si>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</si>
  <si>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</si>
  <si>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</si>
  <si>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</si>
  <si>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</si>
  <si>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</si>
  <si>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</si>
  <si>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</si>
  <si>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</si>
  <si>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</si>
  <si>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</si>
  <si>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</si>
  <si>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</si>
  <si>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</si>
  <si>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</si>
  <si>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</si>
  <si>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</si>
  <si>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</si>
  <si>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</si>
  <si>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</si>
  <si>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</si>
  <si>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</si>
  <si>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</si>
  <si>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</si>
  <si>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</si>
  <si>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</si>
  <si>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</si>
  <si>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</si>
  <si>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</si>
  <si>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</si>
  <si>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</si>
  <si>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</si>
  <si>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</si>
  <si>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</si>
  <si>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</si>
  <si>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</si>
  <si>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</si>
  <si>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</si>
  <si>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</si>
  <si>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</si>
  <si>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</si>
  <si>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</si>
  <si>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</si>
  <si>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</si>
  <si>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</si>
  <si>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</si>
  <si>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</si>
  <si>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</si>
  <si>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</si>
  <si>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</si>
  <si>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</si>
  <si>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</si>
  <si>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</si>
  <si>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</si>
  <si>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</si>
  <si>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</si>
  <si>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</si>
  <si>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</si>
  <si>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</si>
  <si>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</si>
  <si>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</si>
  <si>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</si>
  <si>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</si>
  <si>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</si>
  <si>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</si>
  <si>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</si>
  <si>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</si>
  <si>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</si>
  <si>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</si>
  <si>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</si>
  <si>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</si>
  <si>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</si>
  <si>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</si>
  <si>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</si>
  <si>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</si>
  <si>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</si>
  <si>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</si>
  <si>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</si>
  <si>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</si>
  <si>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</si>
  <si>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</si>
  <si>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</si>
  <si>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</si>
  <si>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</si>
  <si>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</si>
  <si>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</si>
  <si>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</si>
  <si>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</si>
  <si>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</si>
  <si>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</si>
  <si>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</si>
  <si>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</si>
  <si>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</si>
  <si>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</si>
  <si>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</si>
  <si>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</si>
  <si>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</si>
  <si>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</si>
  <si>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</si>
  <si>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</si>
  <si>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</si>
  <si>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</si>
  <si>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</si>
  <si>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</si>
  <si>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</si>
  <si>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</si>
  <si>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</si>
  <si>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</si>
  <si>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</si>
  <si>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</si>
  <si>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</si>
  <si>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</si>
  <si>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</si>
  <si>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</si>
  <si>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</si>
  <si>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</si>
  <si>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</si>
  <si>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</si>
  <si>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</si>
  <si>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</si>
  <si>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</si>
  <si>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</si>
  <si>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</si>
  <si>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</si>
  <si>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</si>
  <si>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</si>
  <si>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</si>
  <si>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</si>
  <si>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</si>
  <si>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</si>
  <si>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</si>
  <si>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</si>
  <si>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</si>
  <si>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</si>
  <si>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</si>
  <si>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</si>
  <si>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</si>
  <si>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</si>
  <si>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</si>
  <si>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</si>
  <si>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</si>
  <si>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</si>
  <si>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</si>
  <si>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</si>
  <si>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</si>
  <si>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</si>
  <si>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</si>
  <si>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</si>
  <si>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</si>
  <si>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</si>
  <si>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</si>
  <si>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</si>
  <si>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</si>
  <si>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</si>
  <si>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</si>
  <si>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</si>
  <si>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</si>
  <si>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</si>
  <si>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</si>
  <si>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</si>
  <si>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</si>
  <si>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</si>
  <si>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</si>
  <si>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</si>
  <si>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</si>
  <si>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</si>
  <si>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</si>
  <si>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</si>
  <si>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</si>
  <si>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</si>
  <si>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</si>
  <si>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</si>
  <si>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</si>
  <si>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</si>
  <si>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</si>
  <si>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</si>
  <si>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</si>
  <si>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</si>
  <si>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</si>
  <si>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</si>
  <si>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</si>
  <si>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</si>
  <si>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</si>
  <si>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</si>
  <si>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</si>
  <si>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</si>
  <si>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</si>
  <si>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</si>
  <si>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</si>
  <si>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</si>
  <si>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</si>
  <si>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</si>
  <si>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</si>
  <si>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</si>
  <si>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</si>
  <si>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</si>
  <si>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</si>
  <si>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</si>
  <si>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</si>
  <si>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</si>
  <si>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</si>
  <si>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</si>
  <si>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</si>
  <si>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</si>
  <si>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</si>
  <si>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</si>
  <si>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</si>
  <si>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</si>
  <si>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</si>
  <si>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</si>
  <si>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</si>
  <si>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</si>
  <si>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</si>
  <si>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</si>
  <si>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</si>
  <si>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</si>
  <si>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</si>
  <si>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</si>
  <si>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</si>
  <si>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</si>
  <si>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</si>
  <si>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</si>
  <si>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</si>
  <si>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</si>
  <si>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</si>
  <si>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</si>
  <si>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</si>
  <si>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</si>
  <si>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</si>
  <si>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</si>
  <si>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</si>
  <si>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</si>
  <si>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</si>
  <si>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</si>
  <si>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</si>
  <si>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</si>
  <si>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</si>
  <si>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</si>
  <si>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</si>
  <si>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</si>
  <si>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</si>
  <si>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</si>
  <si>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</si>
  <si>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</si>
  <si>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</si>
  <si>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</si>
  <si>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</si>
  <si>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</si>
  <si>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</si>
  <si>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</si>
  <si>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</si>
  <si>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</si>
  <si>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</si>
  <si>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</si>
  <si>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</si>
  <si>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</si>
  <si>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</si>
  <si>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</si>
  <si>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</si>
  <si>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</si>
  <si>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</si>
  <si>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</si>
  <si>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</si>
  <si>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</si>
  <si>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</si>
  <si>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</si>
  <si>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</si>
  <si>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</si>
  <si>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</si>
  <si>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</si>
  <si>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</si>
  <si>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</si>
  <si>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</si>
  <si>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</si>
  <si>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</si>
  <si>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</si>
  <si>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</si>
  <si>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</si>
  <si>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</si>
  <si>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</si>
  <si>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</si>
  <si>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</si>
  <si>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</si>
  <si>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</si>
  <si>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</si>
  <si>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</si>
  <si>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</si>
  <si>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</si>
  <si>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</si>
  <si>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</si>
  <si>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</si>
  <si>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</si>
  <si>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</si>
  <si>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</si>
  <si>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</si>
  <si>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</si>
  <si>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</si>
  <si>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</si>
  <si>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</si>
  <si>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</si>
  <si>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</si>
  <si>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</si>
  <si>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</si>
  <si>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</si>
  <si>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</si>
  <si>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</si>
  <si>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</si>
  <si>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</si>
  <si>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</si>
  <si>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</si>
  <si>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</si>
  <si>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</si>
  <si>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</si>
  <si>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</si>
  <si>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</si>
  <si>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</si>
  <si>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</si>
  <si>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</si>
  <si>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</si>
  <si>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</si>
  <si>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</si>
  <si>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</si>
  <si>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</si>
  <si>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</si>
  <si>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</si>
  <si>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</si>
  <si>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</si>
  <si>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</si>
  <si>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</si>
  <si>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</si>
  <si>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</si>
  <si>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</si>
  <si>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</si>
  <si>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</si>
  <si>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</si>
  <si>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</si>
  <si>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</si>
  <si>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</si>
  <si>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</si>
  <si>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</si>
  <si>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</si>
  <si>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</si>
  <si>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</si>
  <si>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</si>
  <si>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</si>
  <si>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</si>
  <si>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</si>
  <si>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</si>
  <si>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</si>
  <si>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</si>
  <si>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</si>
  <si>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</si>
  <si>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</si>
  <si>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</si>
  <si>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</si>
  <si>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</si>
  <si>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</si>
  <si>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</si>
  <si>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</si>
  <si>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</si>
  <si>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</si>
  <si>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</si>
  <si>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</si>
  <si>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</si>
  <si>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</si>
  <si>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</si>
  <si>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</si>
  <si>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</si>
  <si>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</si>
  <si>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</si>
  <si>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</si>
  <si>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</si>
  <si>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</si>
  <si>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</si>
  <si>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</si>
  <si>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</si>
  <si>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</si>
  <si>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</si>
  <si>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</si>
  <si>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</si>
  <si>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</si>
  <si>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</si>
  <si>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</si>
  <si>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</si>
  <si>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</si>
  <si>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</si>
  <si>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</si>
  <si>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</si>
  <si>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</si>
  <si>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</si>
  <si>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</si>
  <si>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</si>
  <si>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</si>
  <si>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</si>
  <si>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</si>
  <si>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</si>
  <si>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</si>
  <si>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</si>
  <si>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</si>
  <si>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</si>
  <si>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</si>
  <si>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</si>
  <si>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</si>
  <si>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</si>
  <si>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</si>
  <si>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</si>
  <si>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</si>
  <si>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</si>
  <si>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</si>
  <si>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</si>
  <si>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</si>
  <si>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</si>
  <si>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</si>
  <si>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</si>
  <si>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</si>
  <si>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</si>
  <si>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</si>
  <si>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</si>
  <si>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</si>
  <si>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</si>
  <si>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</si>
  <si>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</si>
  <si>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</si>
  <si>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</si>
  <si>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</si>
  <si>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</si>
  <si>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</si>
  <si>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</si>
  <si>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</si>
  <si>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</si>
  <si>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</si>
  <si>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</si>
  <si>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</si>
  <si>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</si>
  <si>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</si>
  <si>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</si>
  <si>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</si>
  <si>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</si>
  <si>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</si>
  <si>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</si>
  <si>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</si>
  <si>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</si>
  <si>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</si>
  <si>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</si>
  <si>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</si>
  <si>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</si>
  <si>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</si>
  <si>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</si>
  <si>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</si>
  <si>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</si>
  <si>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</si>
  <si>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</si>
  <si>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</si>
  <si>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</si>
  <si>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</si>
  <si>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</si>
  <si>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</si>
  <si>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</si>
  <si>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</si>
  <si>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</si>
  <si>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</si>
  <si>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</si>
  <si>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</si>
  <si>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</si>
  <si>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</si>
  <si>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</si>
  <si>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</si>
  <si>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</si>
  <si>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</si>
  <si>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</si>
  <si>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</si>
  <si>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</si>
  <si>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</si>
  <si>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</si>
  <si>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</si>
  <si>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</si>
  <si>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</si>
  <si>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</si>
  <si>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</si>
  <si>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</si>
  <si>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</si>
  <si>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</si>
  <si>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</si>
  <si>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</si>
  <si>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</si>
  <si>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</si>
  <si>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</si>
  <si>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</si>
  <si>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</si>
  <si>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</si>
  <si>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</si>
  <si>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</si>
  <si>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</si>
  <si>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</si>
  <si>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</si>
  <si>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</si>
  <si>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</si>
  <si>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</si>
  <si>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</si>
  <si>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</si>
  <si>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</si>
  <si>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</si>
  <si>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</si>
  <si>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</si>
  <si>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</si>
  <si>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</si>
  <si>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</si>
  <si>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</si>
  <si>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</si>
  <si>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</si>
  <si>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</si>
  <si>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</si>
  <si>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</si>
  <si>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</si>
  <si>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</si>
  <si>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</si>
  <si>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</si>
  <si>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</si>
  <si>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</si>
  <si>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</si>
  <si>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</si>
  <si>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</si>
  <si>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</si>
  <si>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</si>
  <si>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</si>
  <si>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</si>
  <si>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</si>
  <si>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</si>
  <si>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</si>
  <si>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</si>
  <si>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</si>
  <si>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</si>
  <si>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</si>
  <si>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</si>
  <si>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</si>
  <si>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</si>
  <si>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</si>
  <si>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</si>
  <si>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</si>
  <si>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</si>
  <si>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</si>
  <si>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</si>
  <si>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</si>
  <si>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</si>
  <si>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</si>
  <si>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</si>
  <si>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</si>
  <si>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</si>
  <si>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</si>
  <si>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</si>
  <si>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</si>
  <si>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</si>
  <si>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</si>
  <si>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</si>
  <si>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</si>
  <si>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</si>
  <si>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</si>
  <si>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</si>
  <si>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</si>
  <si>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</si>
  <si>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</si>
  <si>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</si>
  <si>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</si>
  <si>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</si>
  <si>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</si>
  <si>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</si>
  <si>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</si>
  <si>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</si>
  <si>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</si>
  <si>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</si>
  <si>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</si>
  <si>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</si>
  <si>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</si>
  <si>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</si>
  <si>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</si>
  <si>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</si>
  <si>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</si>
  <si>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</si>
  <si>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</si>
  <si>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</si>
  <si>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</si>
  <si>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</si>
  <si>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</si>
  <si>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</si>
  <si>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</si>
  <si>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</si>
  <si>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</si>
  <si>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</si>
  <si>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</si>
  <si>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</si>
  <si>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</si>
  <si>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</si>
  <si>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</si>
  <si>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</si>
  <si>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</si>
  <si>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</si>
  <si>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</si>
  <si>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</si>
  <si>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</si>
  <si>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</si>
  <si>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</si>
  <si>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</si>
  <si>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</si>
  <si>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</si>
  <si>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</si>
  <si>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</si>
  <si>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</si>
  <si>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</si>
  <si>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</si>
  <si>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</si>
  <si>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</si>
  <si>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</si>
  <si>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</si>
  <si>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</si>
  <si>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</si>
  <si>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</si>
  <si>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</si>
  <si>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</si>
  <si>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</si>
  <si>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</si>
  <si>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</si>
  <si>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</si>
  <si>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</si>
  <si>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</si>
  <si>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</si>
  <si>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</si>
  <si>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</si>
  <si>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</si>
  <si>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</si>
  <si>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</si>
  <si>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</si>
  <si>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</si>
  <si>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</si>
  <si>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</si>
  <si>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</si>
  <si>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</si>
  <si>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</si>
  <si>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</si>
  <si>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</si>
  <si>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</si>
  <si>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</si>
  <si>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</si>
  <si>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</si>
  <si>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</si>
  <si>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</si>
  <si>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</si>
  <si>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</si>
  <si>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</si>
  <si>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</si>
  <si>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</si>
  <si>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</si>
  <si>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</si>
  <si>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</si>
  <si>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</si>
  <si>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</si>
  <si>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</si>
  <si>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</si>
  <si>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</si>
  <si>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</si>
  <si>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</si>
  <si>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</si>
  <si>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</si>
  <si>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</si>
  <si>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</si>
  <si>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</si>
  <si>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</si>
  <si>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</si>
  <si>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</si>
  <si>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</si>
  <si>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</si>
  <si>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</si>
  <si>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</si>
  <si>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</si>
  <si>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</si>
  <si>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</si>
  <si>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</si>
  <si>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</si>
  <si>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</si>
  <si>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</si>
  <si>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</si>
  <si>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</si>
  <si>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</si>
  <si>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</si>
  <si>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</si>
  <si>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</si>
  <si>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</si>
  <si>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</si>
  <si>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</si>
  <si>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</si>
  <si>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</si>
  <si>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</si>
  <si>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</si>
  <si>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</si>
  <si>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</si>
  <si>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</si>
  <si>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</si>
  <si>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</si>
  <si>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</si>
  <si>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</si>
  <si>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</si>
  <si>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</si>
  <si>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</si>
  <si>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</si>
  <si>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</si>
  <si>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</si>
  <si>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</si>
  <si>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</si>
  <si>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</si>
  <si>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</si>
  <si>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</si>
  <si>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</si>
  <si>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</si>
  <si>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</si>
  <si>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</si>
  <si>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</si>
  <si>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</si>
  <si>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</si>
  <si>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</si>
  <si>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</si>
  <si>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</si>
  <si>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</si>
  <si>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</si>
  <si>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</si>
  <si>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</si>
  <si>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</si>
  <si>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</si>
  <si>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</si>
  <si>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</si>
  <si>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</si>
  <si>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</si>
  <si>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</si>
  <si>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</si>
  <si>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</si>
  <si>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</si>
  <si>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</si>
  <si>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</si>
  <si>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</si>
  <si>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</si>
  <si>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</si>
  <si>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</si>
  <si>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</si>
  <si>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</si>
  <si>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</si>
  <si>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</si>
  <si>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</si>
  <si>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</si>
  <si>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</si>
  <si>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</si>
  <si>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</si>
  <si>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</si>
  <si>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</si>
  <si>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</si>
  <si>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</si>
  <si>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</si>
  <si>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</si>
  <si>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</si>
  <si>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</si>
  <si>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</si>
  <si>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</si>
  <si>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</si>
  <si>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</si>
  <si>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</si>
  <si>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</si>
  <si>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</si>
  <si>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</si>
  <si>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</si>
  <si>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</si>
  <si>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</si>
  <si>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</si>
  <si>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</si>
  <si>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</si>
  <si>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</si>
  <si>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</si>
  <si>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</si>
  <si>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</si>
  <si>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</si>
  <si>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</si>
  <si>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</si>
  <si>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</si>
  <si>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</si>
  <si>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</si>
  <si>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</si>
  <si>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</si>
  <si>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</si>
  <si>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</si>
  <si>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</si>
  <si>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</si>
  <si>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</si>
  <si>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</si>
  <si>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</si>
  <si>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</si>
  <si>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</si>
  <si>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</si>
  <si>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</si>
  <si>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</si>
  <si>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</si>
  <si>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</si>
  <si>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</si>
  <si>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</si>
  <si>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</si>
  <si>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</si>
  <si>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</si>
  <si>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</si>
  <si>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</si>
  <si>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</si>
  <si>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</si>
  <si>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</si>
  <si>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</si>
  <si>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</si>
  <si>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</si>
  <si>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</si>
  <si>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</si>
  <si>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</si>
  <si>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</si>
  <si>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</si>
  <si>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</si>
  <si>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</si>
  <si>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</si>
  <si>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</si>
  <si>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</si>
  <si>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</si>
  <si>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</si>
  <si>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</si>
  <si>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</si>
  <si>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</si>
  <si>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</si>
  <si>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</si>
  <si>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</si>
  <si>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</si>
  <si>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</si>
  <si>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</si>
  <si>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</si>
  <si>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</si>
  <si>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</si>
  <si>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</si>
  <si>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</si>
  <si>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</si>
  <si>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</si>
  <si>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</si>
  <si>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</si>
  <si>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</si>
  <si>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</si>
  <si>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</si>
  <si>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</si>
  <si>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</si>
  <si>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</si>
  <si>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</si>
  <si>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</si>
  <si>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</si>
  <si>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</si>
  <si>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</si>
  <si>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</si>
  <si>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</si>
  <si>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</si>
  <si>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</si>
  <si>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</si>
  <si>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</si>
  <si>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</si>
  <si>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</si>
  <si>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</si>
  <si>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</si>
  <si>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</si>
  <si>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</si>
  <si>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</si>
  <si>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</si>
  <si>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</si>
  <si>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</si>
  <si>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</si>
  <si>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</si>
  <si>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</si>
  <si>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</si>
  <si>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</si>
  <si>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</si>
  <si>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</si>
  <si>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</si>
  <si>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</si>
  <si>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</si>
  <si>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</si>
  <si>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</si>
  <si>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</si>
  <si>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</si>
  <si>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</si>
  <si>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</si>
  <si>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</si>
  <si>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</si>
  <si>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</si>
  <si>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</si>
  <si>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</si>
  <si>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</si>
  <si>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</si>
  <si>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</si>
  <si>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</si>
  <si>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</si>
  <si>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</si>
  <si>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</si>
  <si>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</si>
  <si>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</si>
  <si>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</si>
  <si>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</si>
  <si>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</si>
  <si>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</si>
  <si>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</si>
  <si>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</si>
  <si>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</si>
  <si>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</si>
  <si>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</si>
  <si>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</si>
  <si>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</si>
  <si>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</si>
  <si>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</si>
  <si>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</si>
  <si>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</si>
  <si>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</si>
  <si>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</si>
  <si>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</si>
  <si>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</si>
  <si>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</si>
  <si>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</si>
  <si>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</si>
  <si>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</si>
  <si>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</si>
  <si>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</si>
  <si>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</si>
  <si>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</si>
  <si>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</si>
  <si>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</si>
  <si>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</si>
  <si>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</si>
  <si>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</si>
  <si>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</si>
  <si>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</si>
  <si>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</si>
  <si>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</si>
  <si>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</si>
  <si>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</si>
  <si>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</si>
  <si>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</si>
  <si>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</si>
  <si>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</si>
  <si>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</si>
  <si>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</si>
  <si>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</si>
  <si>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</si>
  <si>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</si>
  <si>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</si>
  <si>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</si>
  <si>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</si>
  <si>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</si>
  <si>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</si>
  <si>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</si>
  <si>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</si>
  <si>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</si>
  <si>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</si>
  <si>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</si>
  <si>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</si>
  <si>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</si>
  <si>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</si>
  <si>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</si>
  <si>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</si>
  <si>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</si>
  <si>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</si>
  <si>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</si>
  <si>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</si>
  <si>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</si>
  <si>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</si>
  <si>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</si>
  <si>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</si>
  <si>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</si>
  <si>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</si>
  <si>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</si>
  <si>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</si>
  <si>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</si>
  <si>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</si>
  <si>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</si>
  <si>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</si>
  <si>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</si>
  <si>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</si>
  <si>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</si>
  <si>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</si>
  <si>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</si>
  <si>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</si>
  <si>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</si>
  <si>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</si>
  <si>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</si>
  <si>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</si>
  <si>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</si>
  <si>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</si>
  <si>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</si>
  <si>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</si>
  <si>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</si>
  <si>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</si>
  <si>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</si>
  <si>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</si>
  <si>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</si>
  <si>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</si>
  <si>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</si>
  <si>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</si>
  <si>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</si>
  <si>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</si>
  <si>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</si>
  <si>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</si>
  <si>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</si>
  <si>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</si>
  <si>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</si>
  <si>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</si>
  <si>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</si>
  <si>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</si>
  <si>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</si>
  <si>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</si>
  <si>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</si>
  <si>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</si>
  <si>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</si>
  <si>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</si>
  <si>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</si>
  <si>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</si>
  <si>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</si>
  <si>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</si>
  <si>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</si>
  <si>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</si>
  <si>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</si>
  <si>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</si>
  <si>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</si>
  <si>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</si>
  <si>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</si>
  <si>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</si>
  <si>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</si>
  <si>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</si>
  <si>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</si>
  <si>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</si>
  <si>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</si>
  <si>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</si>
  <si>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</si>
  <si>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</si>
  <si>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</si>
  <si>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</si>
  <si>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</si>
  <si>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</si>
  <si>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</si>
  <si>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</si>
  <si>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</si>
  <si>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</si>
  <si>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</si>
  <si>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</si>
  <si>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</si>
  <si>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</si>
  <si>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</si>
  <si>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</si>
  <si>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</si>
  <si>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</si>
  <si>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</si>
  <si>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</si>
  <si>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</si>
  <si>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</si>
  <si>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</si>
  <si>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</si>
  <si>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</si>
  <si>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</si>
  <si>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</si>
  <si>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</si>
  <si>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</si>
  <si>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</si>
  <si>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</si>
  <si>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</si>
  <si>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</si>
  <si>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</si>
  <si>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</si>
  <si>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</si>
  <si>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</si>
  <si>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</si>
  <si>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</si>
  <si>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</si>
  <si>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</si>
  <si>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</si>
  <si>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</si>
  <si>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</si>
  <si>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</si>
  <si>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</si>
  <si>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</si>
  <si>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</si>
  <si>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</si>
  <si>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</si>
  <si>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</si>
  <si>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</si>
  <si>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</si>
  <si>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</si>
  <si>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</si>
  <si>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</si>
  <si>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</si>
  <si>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</si>
  <si>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</si>
  <si>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</si>
  <si>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</si>
  <si>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</si>
  <si>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</si>
  <si>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</si>
  <si>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</si>
  <si>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</si>
  <si>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</si>
  <si>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</si>
  <si>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</si>
  <si>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</si>
  <si>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</si>
  <si>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</si>
  <si>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</si>
  <si>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</si>
  <si>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</si>
  <si>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</si>
  <si>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</si>
  <si>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</si>
  <si>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</si>
  <si>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</si>
  <si>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</si>
  <si>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</si>
  <si>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</si>
  <si>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</si>
  <si>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</si>
  <si>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</si>
  <si>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</si>
  <si>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</si>
  <si>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</si>
  <si>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</si>
  <si>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</si>
  <si>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</si>
  <si>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</si>
  <si>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</si>
  <si>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</si>
  <si>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</si>
  <si>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</si>
  <si>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</si>
  <si>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</si>
  <si>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</si>
  <si>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</si>
  <si>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</si>
  <si>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</si>
  <si>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</si>
  <si>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</si>
  <si>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</si>
  <si>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</si>
  <si>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</si>
  <si>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</si>
  <si>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</si>
  <si>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</si>
  <si>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</si>
  <si>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</si>
  <si>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</si>
  <si>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</si>
  <si>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</si>
  <si>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</si>
  <si>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</si>
  <si>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</si>
  <si>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</si>
  <si>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</si>
  <si>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</si>
  <si>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</si>
  <si>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</si>
  <si>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</si>
  <si>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</si>
  <si>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</si>
  <si>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</si>
  <si>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</si>
  <si>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</si>
  <si>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</si>
  <si>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</si>
  <si>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</si>
  <si>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</si>
  <si>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</si>
  <si>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</si>
  <si>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</si>
  <si>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</si>
  <si>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</si>
  <si>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</si>
  <si>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</si>
  <si>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</si>
  <si>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</si>
  <si>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</si>
  <si>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</si>
  <si>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</si>
  <si>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</si>
  <si>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</si>
  <si>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</si>
  <si>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</si>
  <si>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</si>
  <si>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</si>
  <si>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</si>
  <si>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</si>
  <si>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</si>
  <si>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</si>
  <si>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</si>
  <si>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</si>
  <si>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</si>
  <si>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</si>
  <si>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</si>
  <si>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</si>
  <si>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</si>
  <si>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</si>
  <si>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</si>
  <si>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</si>
  <si>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</si>
  <si>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</si>
  <si>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</si>
  <si>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</si>
  <si>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</si>
  <si>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</si>
  <si>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</si>
  <si>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</si>
  <si>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</si>
  <si>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</si>
  <si>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</si>
  <si>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</si>
  <si>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</si>
  <si>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</si>
  <si>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</si>
  <si>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</si>
  <si>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</si>
  <si>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</si>
  <si>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</si>
  <si>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</si>
  <si>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</si>
  <si>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</si>
  <si>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</si>
  <si>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</si>
  <si>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</si>
  <si>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</si>
  <si>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</si>
  <si>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</si>
  <si>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</si>
  <si>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</si>
  <si>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</si>
  <si>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</si>
  <si>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</si>
  <si>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</si>
  <si>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</si>
  <si>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</si>
  <si>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</si>
  <si>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</si>
  <si>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</si>
  <si>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</si>
  <si>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</si>
  <si>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</si>
  <si>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</si>
  <si>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</si>
  <si>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</si>
  <si>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</si>
  <si>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</si>
  <si>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</si>
  <si>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</si>
  <si>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</si>
  <si>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</si>
  <si>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</si>
  <si>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</si>
  <si>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</si>
  <si>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</si>
  <si>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</si>
  <si>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</si>
  <si>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</si>
  <si>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</si>
  <si>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</si>
  <si>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</si>
  <si>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</si>
  <si>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</si>
  <si>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</si>
  <si>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</si>
  <si>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</si>
  <si>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</si>
  <si>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</si>
  <si>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</si>
  <si>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</si>
  <si>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</si>
  <si>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</si>
  <si>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</si>
  <si>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</si>
  <si>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</si>
  <si>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</si>
  <si>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</si>
  <si>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</si>
  <si>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</si>
  <si>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</si>
  <si>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</si>
  <si>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</si>
  <si>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</si>
  <si>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</si>
  <si>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</si>
  <si>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</si>
  <si>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</si>
  <si>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</si>
  <si>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</si>
  <si>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</si>
  <si>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</si>
  <si>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</si>
  <si>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</si>
  <si>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</si>
  <si>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</si>
  <si>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</si>
  <si>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</si>
  <si>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</si>
  <si>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</si>
  <si>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</si>
  <si>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</si>
  <si>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</si>
  <si>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</si>
  <si>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</si>
  <si>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</si>
  <si>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</si>
  <si>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</si>
  <si>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</si>
  <si>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</si>
  <si>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</si>
  <si>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</si>
  <si>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</si>
  <si>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</si>
  <si>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</si>
  <si>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</si>
  <si>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</si>
  <si>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</si>
  <si>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</si>
  <si>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</si>
  <si>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</si>
  <si>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</si>
  <si>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</si>
  <si>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</si>
  <si>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</si>
  <si>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</si>
  <si>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</si>
  <si>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</si>
  <si>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</si>
  <si>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</si>
  <si>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</si>
  <si>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</si>
  <si>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</si>
  <si>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</si>
  <si>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</si>
  <si>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</si>
  <si>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</si>
  <si>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</si>
  <si>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</si>
  <si>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</si>
  <si>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</si>
  <si>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</si>
  <si>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</si>
  <si>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</si>
  <si>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</si>
  <si>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</si>
  <si>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</si>
  <si>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</si>
  <si>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</si>
  <si>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</si>
  <si>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</si>
  <si>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</si>
  <si>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</si>
  <si>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</si>
  <si>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</si>
  <si>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</si>
  <si>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</si>
  <si>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</si>
  <si>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</si>
  <si>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</si>
  <si>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</si>
  <si>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</si>
  <si>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</si>
  <si>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</si>
  <si>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</si>
  <si>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</si>
  <si>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</si>
  <si>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</si>
  <si>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</si>
  <si>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</si>
  <si>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</si>
  <si>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</si>
  <si>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</si>
  <si>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</si>
  <si>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</si>
  <si>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</si>
  <si>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</si>
  <si>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</si>
  <si>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</si>
  <si>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</si>
  <si>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</si>
  <si>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</si>
  <si>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</si>
  <si>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</si>
  <si>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</si>
  <si>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</si>
  <si>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</si>
  <si>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</si>
  <si>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</si>
  <si>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</si>
  <si>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</si>
  <si>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</si>
  <si>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</si>
  <si>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</si>
  <si>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</si>
  <si>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</si>
  <si>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</si>
  <si>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</si>
  <si>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</si>
  <si>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</si>
  <si>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</si>
  <si>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</si>
  <si>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</si>
  <si>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</si>
  <si>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</si>
  <si>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</si>
  <si>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</si>
  <si>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</si>
  <si>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</si>
  <si>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</si>
  <si>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</si>
  <si>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</si>
  <si>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</si>
  <si>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</si>
  <si>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</si>
  <si>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</si>
  <si>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</si>
  <si>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</si>
  <si>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</si>
  <si>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</si>
  <si>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</si>
  <si>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</si>
  <si>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</si>
  <si>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</si>
  <si>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</si>
  <si>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</si>
  <si>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</si>
  <si>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</si>
  <si>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</si>
  <si>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</si>
  <si>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</si>
  <si>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</si>
  <si>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</si>
  <si>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</si>
  <si>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</si>
  <si>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</si>
  <si>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</si>
  <si>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</si>
  <si>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</si>
  <si>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</si>
  <si>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</si>
  <si>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</si>
  <si>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</si>
  <si>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</si>
  <si>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</si>
  <si>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</si>
  <si>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</si>
  <si>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</si>
  <si>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</si>
  <si>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</si>
  <si>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</si>
  <si>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</si>
  <si>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</si>
  <si>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</si>
  <si>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</si>
  <si>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</si>
  <si>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</si>
  <si>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</si>
  <si>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</si>
  <si>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</si>
  <si>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</si>
  <si>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</si>
  <si>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</si>
  <si>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</si>
  <si>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</si>
  <si>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</si>
  <si>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</si>
  <si>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</si>
  <si>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</si>
  <si>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</si>
  <si>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</si>
  <si>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</si>
  <si>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</si>
  <si>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</si>
  <si>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</si>
  <si>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</si>
  <si>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</si>
  <si>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</si>
  <si>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</si>
  <si>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</si>
  <si>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</si>
  <si>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</si>
  <si>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</si>
  <si>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</si>
  <si>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</si>
  <si>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</si>
  <si>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</si>
  <si>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</si>
  <si>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</si>
  <si>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</si>
  <si>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</si>
  <si>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</si>
  <si>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</si>
  <si>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</si>
  <si>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</si>
  <si>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</si>
  <si>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</si>
  <si>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</si>
  <si>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</si>
  <si>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</si>
  <si>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</si>
  <si>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</si>
  <si>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</si>
  <si>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</si>
  <si>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</si>
  <si>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</si>
  <si>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</si>
  <si>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</si>
  <si>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</si>
  <si>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</si>
  <si>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</si>
  <si>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</si>
  <si>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</si>
  <si>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</si>
  <si>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</si>
  <si>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</si>
  <si>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</si>
  <si>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</si>
  <si>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</si>
  <si>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</si>
  <si>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</si>
  <si>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</si>
  <si>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</si>
  <si>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</si>
  <si>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</si>
  <si>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</si>
  <si>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</si>
  <si>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</si>
  <si>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</si>
  <si>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</si>
  <si>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</si>
  <si>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</si>
  <si>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</si>
  <si>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</si>
  <si>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</si>
  <si>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</si>
  <si>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</si>
  <si>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</si>
  <si>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</si>
  <si>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</si>
  <si>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</si>
  <si>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</si>
  <si>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</si>
  <si>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</si>
  <si>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</si>
  <si>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</si>
  <si>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</si>
  <si>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</si>
  <si>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</si>
  <si>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</si>
  <si>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</si>
  <si>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</si>
  <si>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</si>
  <si>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</si>
  <si>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</si>
  <si>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</si>
  <si>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</si>
  <si>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</si>
  <si>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</si>
  <si>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</si>
  <si>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</si>
  <si>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</si>
  <si>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</si>
  <si>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</si>
  <si>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</si>
  <si>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</si>
  <si>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</si>
  <si>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</si>
  <si>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</si>
  <si>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</si>
  <si>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</si>
  <si>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</si>
  <si>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</si>
  <si>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</si>
  <si>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</si>
  <si>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</si>
  <si>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</si>
  <si>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</si>
  <si>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</si>
  <si>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</si>
  <si>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</si>
  <si>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</si>
  <si>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</si>
  <si>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</si>
  <si>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</si>
  <si>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</si>
  <si>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</si>
  <si>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</si>
  <si>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</si>
  <si>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</si>
  <si>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</si>
  <si>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</si>
  <si>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</si>
  <si>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</si>
  <si>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</si>
  <si>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</si>
  <si>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</si>
  <si>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</si>
  <si>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</si>
  <si>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</si>
  <si>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</si>
  <si>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</si>
  <si>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</si>
  <si>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</si>
  <si>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</si>
  <si>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</si>
  <si>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</si>
  <si>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</si>
  <si>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</si>
  <si>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</si>
  <si>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</si>
  <si>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</si>
  <si>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</si>
  <si>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</si>
  <si>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</si>
  <si>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</si>
  <si>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</si>
  <si>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</si>
  <si>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</si>
  <si>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</si>
  <si>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</si>
  <si>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</si>
  <si>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</si>
  <si>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</si>
  <si>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</si>
  <si>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</si>
  <si>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</si>
  <si>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</si>
  <si>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</si>
  <si>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</si>
  <si>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</si>
  <si>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</si>
  <si>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</si>
  <si>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</si>
  <si>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</si>
  <si>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</si>
  <si>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</si>
  <si>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</si>
  <si>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</si>
  <si>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</si>
  <si>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</si>
  <si>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</si>
  <si>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</si>
  <si>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</si>
  <si>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</si>
  <si>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</si>
  <si>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</si>
  <si>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</si>
  <si>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</si>
  <si>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</si>
  <si>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</si>
  <si>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</si>
  <si>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</si>
  <si>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</si>
  <si>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</si>
  <si>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</si>
  <si>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</si>
  <si>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</si>
  <si>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</si>
  <si>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</si>
  <si>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</si>
  <si>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</si>
  <si>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</si>
  <si>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</si>
  <si>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</si>
  <si>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</si>
  <si>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</si>
  <si>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</si>
  <si>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</si>
  <si>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</si>
  <si>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</si>
  <si>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</si>
  <si>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</si>
  <si>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</si>
  <si>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</si>
  <si>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</si>
  <si>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</si>
  <si>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</si>
  <si>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</si>
  <si>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</si>
  <si>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</si>
  <si>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</si>
  <si>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</si>
  <si>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</si>
  <si>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</si>
  <si>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</si>
  <si>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</si>
  <si>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</si>
  <si>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</si>
  <si>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</si>
  <si>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</si>
  <si>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</si>
  <si>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</si>
  <si>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</si>
  <si>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</si>
  <si>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</si>
  <si>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</si>
  <si>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</si>
  <si>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</si>
  <si>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</si>
  <si>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</si>
  <si>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</si>
  <si>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</si>
  <si>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</si>
  <si>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</si>
  <si>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</si>
  <si>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</si>
  <si>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</si>
  <si>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</si>
  <si>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</si>
  <si>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</si>
  <si>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</si>
  <si>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</si>
  <si>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</si>
  <si>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</si>
  <si>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</si>
  <si>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</si>
  <si>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</si>
  <si>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</si>
  <si>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</si>
  <si>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</si>
  <si>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</si>
  <si>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</si>
  <si>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</si>
  <si>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</si>
  <si>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</si>
  <si>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</si>
  <si>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</si>
  <si>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</si>
  <si>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</si>
  <si>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</si>
  <si>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</si>
  <si>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</si>
  <si>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</si>
  <si>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</si>
  <si>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</si>
  <si>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</si>
  <si>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</si>
  <si>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</si>
  <si>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</si>
  <si>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</si>
  <si>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</si>
  <si>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</si>
  <si>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</si>
  <si>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</si>
  <si>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</si>
  <si>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</si>
  <si>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</si>
  <si>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</si>
  <si>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</si>
  <si>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</si>
  <si>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</si>
  <si>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</si>
  <si>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</si>
  <si>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</si>
  <si>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</si>
  <si>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</si>
  <si>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</si>
  <si>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</si>
  <si>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</si>
  <si>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</si>
  <si>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</si>
  <si>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</si>
  <si>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</si>
  <si>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</si>
  <si>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</si>
  <si>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</si>
  <si>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</si>
  <si>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</si>
  <si>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</si>
  <si>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</si>
  <si>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</si>
  <si>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</si>
  <si>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</si>
  <si>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</si>
  <si>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</si>
  <si>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</si>
  <si>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</si>
  <si>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</si>
  <si>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</si>
  <si>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</si>
  <si>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</si>
  <si>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</si>
  <si>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</si>
  <si>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</si>
  <si>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</si>
  <si>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</si>
  <si>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</si>
  <si>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</si>
  <si>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</si>
  <si>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</si>
  <si>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</si>
  <si>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</si>
  <si>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</si>
  <si>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</si>
  <si>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</si>
  <si>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</si>
  <si>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</si>
  <si>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</si>
  <si>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</si>
  <si>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</si>
  <si>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</si>
  <si>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</si>
  <si>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</si>
  <si>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</si>
  <si>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</si>
  <si>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</si>
  <si>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</si>
  <si>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</si>
  <si>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</si>
  <si>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</si>
  <si>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</si>
  <si>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</si>
  <si>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</si>
  <si>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</si>
  <si>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</si>
  <si>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</si>
  <si>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</si>
  <si>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</si>
  <si>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</si>
  <si>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</si>
  <si>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</si>
  <si>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</si>
  <si>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</si>
  <si>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</si>
  <si>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</si>
  <si>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</si>
  <si>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</si>
  <si>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</si>
  <si>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</si>
  <si>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</si>
  <si>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</si>
  <si>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</si>
  <si>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</si>
  <si>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</si>
  <si>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</si>
  <si>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</si>
  <si>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</si>
  <si>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</si>
  <si>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</si>
  <si>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</si>
  <si>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</si>
  <si>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</si>
  <si>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</si>
  <si>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</si>
  <si>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</si>
  <si>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</si>
  <si>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</si>
  <si>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</si>
  <si>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</si>
  <si>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</si>
  <si>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</si>
  <si>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</si>
  <si>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</si>
  <si>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</si>
  <si>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</si>
  <si>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</si>
  <si>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</si>
  <si>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</si>
  <si>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</si>
  <si>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</si>
  <si>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</si>
  <si>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</si>
  <si>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</si>
  <si>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</si>
  <si>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</si>
  <si>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</si>
  <si>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</si>
  <si>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</si>
  <si>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</si>
  <si>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</si>
  <si>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</si>
  <si>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</si>
  <si>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</si>
  <si>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</si>
  <si>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</si>
  <si>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</si>
  <si>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</si>
  <si>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</si>
  <si>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</si>
  <si>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</si>
  <si>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</si>
  <si>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</si>
  <si>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</si>
  <si>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</si>
  <si>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</si>
  <si>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</si>
  <si>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</si>
  <si>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</si>
  <si>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</si>
  <si>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</si>
  <si>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</si>
  <si>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</si>
  <si>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</si>
  <si>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</si>
  <si>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</si>
  <si>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</si>
  <si>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</si>
  <si>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</si>
  <si>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</si>
  <si>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</si>
  <si>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</si>
  <si>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</si>
  <si>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</si>
  <si>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</si>
  <si>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</si>
  <si>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</si>
  <si>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</si>
  <si>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</si>
  <si>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</si>
  <si>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</si>
  <si>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</si>
  <si>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</si>
  <si>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</si>
  <si>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</si>
  <si>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</si>
  <si>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</si>
  <si>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</si>
  <si>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</si>
  <si>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</si>
  <si>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</si>
  <si>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</si>
  <si>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</si>
  <si>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</si>
  <si>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</si>
  <si>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</si>
  <si>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</si>
  <si>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</si>
  <si>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</si>
  <si>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</si>
  <si>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</si>
  <si>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</si>
  <si>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</si>
  <si>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</si>
  <si>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</si>
  <si>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</si>
  <si>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</si>
  <si>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</si>
  <si>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</si>
  <si>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</si>
  <si>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</si>
  <si>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</si>
  <si>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</si>
  <si>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</si>
  <si>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</si>
  <si>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</si>
  <si>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</si>
  <si>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</si>
  <si>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</si>
  <si>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</si>
  <si>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</si>
  <si>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</si>
  <si>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</si>
  <si>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</si>
  <si>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</si>
  <si>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</si>
  <si>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</si>
  <si>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</si>
  <si>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</si>
  <si>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</si>
  <si>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</si>
  <si>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</si>
  <si>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</si>
  <si>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</si>
  <si>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</si>
  <si>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</si>
  <si>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</si>
  <si>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</si>
  <si>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</si>
  <si>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</si>
  <si>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</si>
  <si>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</si>
  <si>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</si>
  <si>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</si>
  <si>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</si>
  <si>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</si>
  <si>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</si>
  <si>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</si>
  <si>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</si>
  <si>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</si>
  <si>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</si>
  <si>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</si>
  <si>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</si>
  <si>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</si>
  <si>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</si>
  <si>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</si>
  <si>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</si>
  <si>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</si>
  <si>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</si>
  <si>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</si>
  <si>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</si>
  <si>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</si>
  <si>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</si>
  <si>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</si>
  <si>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</si>
  <si>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</si>
  <si>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</si>
  <si>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</si>
  <si>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</si>
  <si>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</si>
  <si>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</si>
  <si>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</si>
  <si>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</si>
  <si>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</si>
  <si>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</si>
  <si>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</si>
  <si>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</si>
  <si>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</si>
  <si>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</si>
  <si>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</si>
  <si>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</si>
  <si>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</si>
  <si>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</si>
  <si>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</si>
  <si>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</si>
  <si>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</si>
  <si>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</si>
  <si>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</si>
  <si>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</si>
  <si>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</si>
  <si>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</si>
  <si>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</si>
  <si>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</si>
  <si>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</si>
  <si>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</si>
  <si>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</si>
  <si>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</si>
  <si>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</si>
  <si>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</si>
  <si>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</si>
  <si>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</si>
  <si>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</si>
  <si>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</si>
  <si>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</si>
  <si>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</si>
  <si>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</si>
  <si>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</si>
  <si>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</si>
  <si>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</si>
  <si>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</si>
  <si>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</si>
  <si>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</si>
  <si>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</si>
  <si>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</si>
  <si>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</si>
  <si>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</si>
  <si>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</si>
  <si>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</si>
  <si>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</si>
  <si>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</si>
  <si>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</si>
  <si>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</si>
  <si>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</si>
  <si>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</si>
  <si>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</si>
  <si>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</si>
  <si>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</si>
  <si>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</si>
  <si>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</si>
  <si>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</si>
  <si>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</si>
  <si>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</si>
  <si>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</si>
  <si>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</si>
  <si>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</si>
  <si>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</si>
  <si>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</si>
  <si>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</si>
  <si>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</si>
  <si>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</si>
  <si>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</si>
  <si>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</si>
  <si>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</si>
  <si>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</si>
  <si>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</si>
  <si>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</si>
  <si>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</si>
  <si>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</si>
  <si>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</si>
  <si>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</si>
  <si>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</si>
  <si>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</si>
  <si>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</si>
  <si>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</si>
  <si>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</si>
  <si>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</si>
  <si>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</si>
  <si>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</si>
  <si>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</si>
  <si>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</si>
  <si>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</si>
  <si>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</si>
  <si>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</si>
  <si>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</si>
  <si>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</si>
  <si>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</si>
  <si>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</si>
  <si>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</si>
  <si>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</si>
  <si>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</si>
  <si>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</si>
  <si>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</si>
  <si>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</si>
  <si>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</si>
  <si>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</si>
  <si>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</si>
  <si>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</si>
  <si>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</si>
  <si>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</si>
  <si>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</si>
  <si>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</si>
  <si>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</si>
  <si>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</si>
  <si>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</si>
  <si>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</si>
  <si>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</si>
  <si>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</si>
  <si>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</si>
  <si>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</si>
  <si>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</si>
  <si>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</si>
  <si>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</si>
  <si>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</si>
  <si>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</si>
  <si>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</si>
  <si>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</si>
  <si>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</si>
  <si>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</si>
  <si>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</si>
  <si>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</si>
  <si>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</si>
  <si>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</si>
  <si>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</si>
  <si>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</si>
  <si>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</si>
  <si>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</si>
  <si>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</si>
  <si>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</si>
  <si>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</si>
  <si>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</si>
  <si>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</si>
  <si>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</si>
  <si>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</si>
  <si>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</si>
  <si>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</si>
  <si>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</si>
  <si>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</si>
  <si>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</si>
  <si>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</si>
  <si>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</si>
  <si>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</si>
  <si>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</si>
  <si>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</si>
  <si>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</si>
  <si>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</si>
  <si>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</si>
  <si>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</si>
  <si>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</si>
  <si>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</si>
  <si>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</si>
  <si>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</si>
  <si>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</si>
  <si>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</si>
  <si>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</si>
  <si>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</si>
  <si>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</si>
  <si>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</si>
  <si>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</si>
  <si>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</si>
  <si>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</si>
  <si>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</si>
  <si>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</si>
  <si>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</si>
  <si>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</si>
  <si>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</si>
  <si>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</si>
  <si>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</si>
  <si>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</si>
  <si>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</si>
  <si>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</si>
  <si>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</si>
  <si>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</si>
  <si>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</si>
  <si>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</si>
  <si>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</si>
  <si>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</si>
  <si>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</si>
  <si>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</si>
  <si>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</si>
  <si>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</si>
  <si>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</si>
  <si>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</si>
  <si>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</si>
  <si>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</si>
  <si>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</si>
  <si>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</si>
  <si>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</si>
  <si>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</si>
  <si>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</si>
  <si>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</si>
  <si>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</si>
  <si>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</si>
  <si>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</si>
  <si>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</si>
  <si>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</si>
  <si>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</si>
  <si>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</si>
  <si>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</si>
  <si>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</si>
  <si>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</si>
  <si>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</si>
  <si>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</si>
  <si>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</si>
  <si>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</si>
  <si>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</si>
  <si>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</si>
  <si>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</si>
  <si>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</si>
  <si>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</si>
  <si>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</si>
  <si>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</si>
  <si>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</si>
  <si>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</si>
  <si>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</si>
  <si>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</si>
  <si>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</si>
  <si>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</si>
  <si>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</si>
  <si>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</si>
  <si>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</si>
  <si>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</si>
  <si>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</si>
  <si>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</si>
  <si>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</si>
  <si>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</si>
  <si>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</si>
  <si>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</si>
  <si>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</si>
  <si>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</si>
  <si>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</si>
  <si>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</si>
  <si>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</si>
  <si>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</si>
  <si>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</si>
  <si>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</si>
  <si>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</si>
  <si>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</si>
  <si>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</si>
  <si>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</si>
  <si>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</si>
  <si>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</si>
  <si>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</si>
  <si>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</si>
  <si>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</si>
  <si>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</si>
  <si>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</si>
  <si>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</si>
  <si>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</si>
  <si>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</si>
  <si>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</si>
  <si>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</si>
  <si>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</si>
  <si>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</si>
  <si>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</si>
  <si>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</si>
  <si>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</si>
  <si>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</si>
  <si>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</si>
  <si>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</si>
  <si>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</si>
  <si>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</si>
  <si>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</si>
  <si>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</si>
  <si>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</si>
  <si>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</si>
  <si>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</si>
  <si>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</si>
  <si>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</si>
  <si>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</si>
  <si>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</si>
  <si>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</si>
  <si>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</si>
  <si>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</si>
  <si>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</si>
  <si>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</si>
  <si>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</si>
  <si>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</si>
  <si>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</si>
  <si>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</si>
  <si>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</si>
  <si>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</si>
  <si>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</si>
  <si>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</si>
  <si>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</si>
  <si>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</si>
  <si>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</si>
  <si>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</si>
  <si>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</si>
  <si>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</si>
  <si>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</si>
  <si>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</si>
  <si>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</si>
  <si>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</si>
  <si>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</si>
  <si>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</si>
  <si>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</si>
  <si>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</si>
  <si>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</si>
  <si>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</si>
  <si>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</si>
  <si>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</si>
  <si>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</si>
  <si>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</si>
  <si>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</si>
  <si>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</si>
  <si>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</si>
  <si>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</si>
  <si>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</si>
  <si>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</si>
  <si>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</si>
  <si>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</si>
  <si>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</si>
  <si>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</si>
  <si>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</si>
  <si>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</si>
  <si>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</si>
  <si>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</si>
  <si>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</si>
  <si>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</si>
  <si>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</si>
  <si>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</si>
  <si>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</si>
  <si>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</si>
  <si>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</si>
  <si>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</si>
  <si>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</si>
  <si>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</si>
  <si>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</si>
  <si>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</si>
  <si>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</si>
  <si>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</si>
  <si>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</si>
  <si>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</si>
  <si>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</si>
  <si>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</si>
  <si>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</si>
  <si>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</si>
  <si>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</si>
  <si>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</si>
  <si>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</si>
  <si>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</si>
  <si>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</si>
  <si>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</si>
  <si>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</si>
  <si>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</si>
  <si>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</si>
  <si>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</si>
  <si>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</si>
  <si>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</si>
  <si>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</si>
  <si>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</si>
  <si>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</si>
  <si>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</si>
  <si>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</si>
  <si>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</si>
  <si>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</si>
  <si>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</si>
  <si>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</si>
  <si>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</si>
  <si>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</si>
  <si>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</si>
  <si>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</si>
  <si>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</si>
  <si>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</si>
  <si>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</si>
  <si>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</si>
  <si>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</si>
  <si>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</si>
  <si>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</si>
  <si>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</si>
  <si>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</si>
  <si>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</si>
  <si>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</si>
  <si>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</si>
  <si>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</si>
  <si>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</si>
  <si>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</si>
  <si>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</si>
  <si>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</si>
  <si>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</si>
  <si>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</si>
  <si>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</si>
  <si>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</si>
  <si>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</si>
  <si>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</si>
  <si>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</si>
  <si>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</si>
  <si>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</si>
  <si>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</si>
  <si>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</si>
  <si>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</si>
  <si>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</si>
  <si>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</si>
  <si>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</si>
  <si>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</si>
  <si>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</si>
  <si>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</si>
  <si>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</si>
  <si>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</si>
  <si>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</si>
  <si>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</si>
  <si>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</si>
  <si>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</si>
  <si>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</si>
  <si>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</si>
  <si>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</si>
  <si>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</si>
  <si>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</si>
  <si>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</si>
  <si>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</si>
  <si>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</si>
  <si>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</si>
  <si>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</si>
  <si>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</si>
  <si>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</si>
  <si>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</si>
  <si>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</si>
  <si>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</si>
  <si>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</si>
  <si>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</si>
  <si>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</si>
  <si>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</si>
  <si>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</si>
  <si>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</si>
  <si>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</si>
  <si>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</si>
  <si>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</si>
  <si>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</si>
  <si>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</si>
  <si>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</si>
  <si>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</si>
  <si>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</si>
  <si>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</si>
  <si>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</si>
  <si>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</si>
  <si>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</si>
  <si>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</si>
  <si>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</si>
  <si>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</si>
  <si>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</si>
  <si>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</si>
  <si>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</si>
  <si>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</si>
  <si>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</si>
  <si>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</si>
  <si>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</si>
  <si>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</si>
  <si>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</si>
  <si>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</si>
  <si>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</si>
  <si>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</si>
  <si>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</si>
  <si>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</si>
  <si>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</si>
  <si>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</si>
  <si>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</si>
  <si>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</si>
  <si>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</si>
  <si>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</si>
  <si>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</si>
  <si>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</si>
  <si>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</si>
  <si>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</si>
  <si>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</si>
  <si>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</si>
  <si>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</si>
  <si>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</si>
  <si>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</si>
  <si>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</si>
  <si>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</si>
  <si>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</si>
  <si>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</si>
  <si>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</si>
  <si>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</si>
  <si>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</si>
  <si>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</si>
  <si>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</si>
  <si>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</si>
  <si>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</si>
  <si>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</si>
  <si>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</si>
  <si>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</si>
  <si>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</si>
  <si>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</si>
  <si>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</si>
  <si>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</si>
  <si>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</si>
  <si>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</si>
  <si>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</si>
  <si>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</si>
  <si>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</si>
  <si>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</si>
  <si>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</si>
  <si>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</si>
  <si>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</si>
  <si>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</si>
  <si>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</si>
  <si>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</si>
  <si>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</si>
  <si>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</si>
  <si>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</si>
  <si>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</si>
  <si>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</si>
  <si>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</si>
  <si>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</si>
  <si>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</si>
  <si>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</si>
  <si>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</si>
  <si>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</si>
  <si>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</si>
  <si>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</si>
  <si>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</si>
  <si>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</si>
  <si>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</si>
  <si>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</si>
  <si>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</si>
  <si>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</si>
  <si>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</si>
  <si>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</si>
  <si>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</si>
  <si>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</si>
  <si>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</si>
  <si>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</si>
  <si>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</si>
  <si>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</si>
  <si>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</si>
  <si>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</si>
  <si>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</si>
  <si>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</si>
  <si>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</si>
  <si>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</si>
  <si>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</si>
  <si>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</si>
  <si>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</si>
  <si>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</si>
  <si>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</si>
  <si>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</si>
  <si>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</si>
  <si>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</si>
  <si>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</si>
  <si>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</si>
  <si>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</si>
  <si>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</si>
  <si>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</si>
  <si>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</si>
  <si>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</si>
  <si>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</si>
  <si>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</si>
  <si>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</si>
  <si>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</si>
  <si>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</si>
  <si>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</si>
  <si>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</si>
  <si>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</si>
  <si>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</si>
  <si>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</si>
  <si>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</si>
  <si>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</si>
  <si>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</si>
  <si>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</si>
  <si>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</si>
  <si>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</si>
  <si>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</si>
  <si>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</si>
  <si>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</si>
  <si>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</si>
  <si>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</si>
  <si>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</si>
  <si>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</si>
  <si>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</si>
  <si>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</si>
  <si>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</si>
  <si>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</si>
  <si>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</si>
  <si>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</si>
  <si>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</si>
  <si>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</si>
  <si>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</si>
  <si>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</si>
  <si>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</si>
  <si>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</si>
  <si>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</si>
  <si>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</si>
  <si>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</si>
  <si>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</si>
  <si>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</si>
  <si>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</si>
  <si>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</si>
  <si>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</si>
  <si>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</si>
  <si>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</si>
  <si>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</si>
  <si>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</si>
  <si>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</si>
  <si>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</si>
  <si>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</si>
  <si>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</si>
  <si>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</si>
  <si>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</si>
  <si>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</si>
  <si>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</si>
  <si>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</si>
  <si>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</si>
  <si>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</si>
  <si>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</si>
  <si>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</si>
  <si>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</si>
  <si>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</si>
  <si>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</si>
  <si>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</si>
  <si>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</si>
  <si>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</si>
  <si>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</si>
  <si>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</si>
  <si>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</si>
  <si>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</si>
  <si>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</si>
  <si>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</si>
  <si>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</si>
  <si>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</si>
  <si>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</si>
  <si>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</si>
  <si>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</si>
  <si>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</si>
  <si>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</si>
  <si>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</si>
  <si>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</si>
  <si>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</si>
  <si>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</si>
  <si>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</si>
  <si>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</si>
  <si>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</si>
  <si>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</si>
  <si>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</si>
  <si>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</si>
  <si>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</si>
  <si>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</si>
  <si>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</si>
  <si>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</si>
  <si>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</si>
  <si>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</si>
  <si>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</si>
  <si>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</si>
  <si>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</si>
  <si>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</si>
  <si>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</si>
  <si>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</si>
  <si>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</si>
  <si>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</si>
  <si>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</si>
  <si>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</si>
  <si>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</si>
  <si>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</si>
  <si>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</si>
  <si>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</si>
  <si>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</si>
  <si>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</si>
  <si>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</si>
  <si>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</si>
  <si>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</si>
  <si>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</si>
  <si>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</si>
  <si>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</si>
  <si>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</si>
  <si>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</si>
  <si>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</si>
  <si>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</si>
  <si>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</si>
  <si>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</si>
  <si>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</si>
  <si>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</si>
  <si>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</si>
  <si>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</si>
  <si>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</si>
  <si>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</si>
  <si>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</si>
  <si>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</si>
  <si>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</si>
  <si>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</si>
  <si>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</si>
  <si>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</si>
  <si>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</si>
  <si>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</si>
  <si>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</si>
  <si>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</si>
  <si>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</si>
  <si>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</si>
  <si>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</si>
  <si>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</si>
  <si>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</si>
  <si>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</si>
  <si>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</si>
  <si>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</si>
  <si>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</si>
  <si>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</si>
  <si>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</si>
  <si>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</si>
  <si>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</si>
  <si>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</si>
  <si>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</si>
  <si>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</si>
  <si>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</si>
  <si>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</si>
  <si>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</si>
  <si>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</si>
  <si>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</si>
  <si>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</si>
  <si>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</si>
  <si>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</si>
  <si>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</si>
  <si>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</si>
  <si>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</si>
  <si>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</si>
  <si>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</si>
  <si>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</si>
  <si>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</si>
  <si>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</si>
  <si>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</si>
  <si>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</si>
  <si>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</si>
  <si>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</si>
  <si>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</si>
  <si>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</si>
  <si>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</si>
  <si>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</si>
  <si>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</si>
  <si>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</si>
  <si>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</si>
  <si>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</si>
  <si>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</si>
  <si>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</si>
  <si>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</si>
  <si>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</si>
  <si>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</si>
  <si>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</si>
  <si>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</si>
  <si>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</si>
  <si>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</si>
  <si>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</si>
  <si>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</si>
  <si>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</si>
  <si>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</si>
  <si>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</si>
  <si>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</si>
  <si>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</si>
  <si>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</si>
  <si>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</si>
  <si>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</si>
  <si>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</si>
  <si>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</si>
  <si>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</si>
  <si>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</si>
  <si>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</si>
  <si>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</si>
  <si>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</si>
  <si>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</si>
  <si>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</si>
  <si>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</si>
  <si>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</si>
  <si>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</si>
  <si>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</si>
  <si>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</si>
  <si>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</si>
  <si>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</si>
  <si>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</si>
  <si>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</si>
  <si>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</si>
  <si>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</si>
  <si>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</si>
  <si>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</si>
  <si>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</si>
  <si>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</si>
  <si>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</si>
  <si>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</si>
  <si>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</si>
  <si>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</si>
  <si>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</si>
  <si>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</si>
  <si>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</si>
  <si>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</si>
  <si>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</si>
  <si>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</si>
  <si>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</si>
  <si>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</si>
  <si>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</si>
  <si>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</si>
  <si>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</si>
  <si>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</si>
  <si>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</si>
  <si>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</si>
  <si>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</si>
  <si>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</si>
  <si>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</si>
  <si>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</si>
  <si>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</si>
  <si>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</si>
  <si>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</si>
  <si>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</si>
  <si>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</si>
  <si>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</si>
  <si>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</si>
  <si>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</si>
  <si>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</si>
  <si>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</si>
  <si>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</si>
  <si>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</si>
  <si>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</si>
  <si>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</si>
  <si>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</si>
  <si>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</si>
  <si>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</si>
  <si>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</si>
  <si>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</si>
  <si>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</si>
  <si>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</si>
  <si>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</si>
  <si>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</si>
  <si>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</si>
  <si>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</si>
  <si>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</si>
  <si>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</si>
  <si>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</si>
  <si>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</si>
  <si>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</si>
  <si>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</si>
  <si>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</si>
  <si>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</si>
  <si>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</si>
  <si>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</si>
  <si>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</si>
  <si>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</si>
  <si>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</si>
  <si>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</si>
  <si>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</si>
  <si>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</si>
  <si>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</si>
  <si>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</si>
  <si>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</si>
  <si>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</si>
  <si>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</si>
  <si>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</si>
  <si>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</si>
  <si>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</si>
  <si>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</si>
  <si>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</si>
  <si>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</si>
  <si>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</si>
  <si>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</si>
  <si>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</si>
  <si>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</si>
  <si>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</si>
  <si>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</si>
  <si>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</si>
  <si>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</si>
  <si>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</si>
  <si>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</si>
  <si>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</si>
  <si>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</si>
  <si>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</si>
  <si>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</si>
  <si>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</si>
  <si>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</si>
  <si>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</si>
  <si>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</si>
  <si>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</si>
  <si>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</si>
  <si>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</si>
  <si>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</si>
  <si>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</si>
  <si>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</si>
  <si>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</si>
  <si>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</si>
  <si>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</si>
  <si>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</si>
  <si>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</si>
  <si>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</si>
  <si>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</si>
  <si>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</si>
  <si>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</si>
  <si>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</si>
  <si>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</si>
  <si>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</si>
  <si>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</si>
  <si>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</si>
  <si>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</si>
  <si>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</si>
  <si>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</si>
  <si>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</si>
  <si>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</si>
  <si>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</si>
  <si>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</si>
  <si>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</si>
  <si>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</si>
  <si>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</si>
  <si>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</si>
  <si>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</si>
  <si>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</si>
  <si>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</si>
  <si>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</si>
  <si>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</si>
  <si>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</si>
  <si>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</si>
  <si>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</si>
  <si>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</si>
  <si>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</si>
  <si>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</si>
  <si>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</si>
  <si>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</si>
  <si>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</si>
  <si>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</si>
  <si>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</si>
  <si>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</si>
  <si>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</si>
  <si>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</si>
  <si>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</si>
  <si>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</si>
  <si>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</si>
  <si>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</si>
  <si>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</si>
  <si>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</si>
  <si>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</si>
  <si>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</si>
  <si>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</si>
  <si>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</si>
  <si>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</si>
  <si>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</si>
  <si>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</si>
  <si>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</si>
  <si>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</si>
  <si>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</si>
  <si>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</si>
  <si>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</si>
  <si>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</si>
  <si>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</si>
  <si>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</si>
  <si>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</si>
  <si>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</si>
  <si>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</si>
  <si>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</si>
  <si>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</si>
  <si>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</si>
  <si>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</si>
  <si>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</si>
  <si>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</si>
  <si>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</si>
  <si>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</si>
  <si>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</si>
  <si>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</si>
  <si>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</si>
  <si>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</si>
  <si>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</si>
  <si>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</si>
  <si>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</si>
  <si>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</si>
  <si>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</si>
  <si>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</si>
  <si>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</si>
  <si>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</si>
  <si>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</si>
  <si>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</si>
  <si>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</si>
  <si>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</si>
  <si>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</si>
  <si>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</si>
  <si>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</si>
  <si>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</si>
  <si>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</si>
  <si>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</si>
  <si>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</si>
  <si>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</si>
  <si>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</si>
  <si>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</si>
  <si>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</si>
  <si>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</si>
  <si>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</si>
  <si>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</si>
  <si>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</si>
  <si>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</si>
  <si>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</si>
  <si>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</si>
  <si>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</si>
  <si>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</si>
  <si>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</si>
  <si>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</si>
  <si>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</si>
  <si>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</si>
  <si>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</si>
  <si>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</si>
  <si>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</si>
  <si>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</si>
  <si>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</si>
  <si>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</si>
  <si>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</si>
  <si>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</si>
  <si>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</si>
  <si>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</si>
  <si>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</si>
  <si>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</si>
  <si>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</si>
  <si>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</si>
  <si>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</si>
  <si>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</si>
  <si>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</si>
  <si>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</si>
  <si>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</si>
  <si>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</si>
  <si>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</si>
  <si>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</si>
  <si>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</si>
  <si>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</si>
  <si>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</si>
  <si>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</si>
  <si>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</si>
  <si>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</si>
  <si>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</si>
  <si>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</si>
  <si>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</si>
  <si>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</si>
  <si>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</si>
  <si>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</si>
  <si>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</si>
  <si>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</si>
  <si>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</si>
  <si>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</si>
  <si>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</si>
  <si>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</si>
  <si>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</si>
  <si>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</si>
  <si>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</si>
  <si>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</si>
  <si>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</si>
  <si>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</si>
  <si>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</si>
  <si>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</si>
  <si>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</si>
  <si>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</si>
  <si>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</si>
  <si>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</si>
  <si>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</si>
  <si>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</si>
  <si>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</si>
  <si>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</si>
  <si>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</si>
  <si>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</si>
  <si>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</si>
  <si>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</si>
  <si>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</si>
  <si>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</si>
  <si>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</si>
  <si>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</si>
  <si>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</si>
  <si>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</si>
  <si>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</si>
  <si>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</si>
  <si>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</si>
  <si>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</si>
  <si>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</si>
  <si>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</si>
  <si>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</si>
  <si>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</si>
  <si>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</si>
  <si>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</si>
  <si>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</si>
  <si>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</si>
  <si>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</si>
  <si>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</si>
  <si>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</si>
  <si>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</si>
  <si>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</si>
  <si>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</si>
  <si>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</si>
  <si>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</si>
  <si>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</si>
  <si>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</si>
  <si>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</si>
  <si>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</si>
  <si>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</si>
  <si>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</si>
  <si>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</si>
  <si>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</si>
  <si>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</si>
  <si>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</si>
  <si>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</si>
  <si>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</si>
  <si>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</si>
  <si>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</si>
  <si>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</si>
  <si>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</si>
  <si>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</si>
  <si>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</si>
  <si>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</si>
  <si>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</si>
  <si>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</si>
  <si>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</si>
  <si>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</si>
  <si>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</si>
  <si>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</si>
  <si>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</si>
  <si>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</si>
  <si>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</si>
  <si>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</si>
  <si>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</si>
  <si>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</si>
  <si>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</si>
  <si>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</si>
  <si>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</si>
  <si>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</si>
  <si>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</si>
  <si>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</si>
  <si>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</si>
  <si>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</si>
  <si>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</si>
  <si>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</si>
  <si>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</si>
  <si>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</si>
  <si>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</si>
  <si>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</si>
  <si>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</si>
  <si>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</si>
  <si>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</si>
  <si>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</si>
  <si>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</si>
  <si>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</si>
  <si>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</si>
  <si>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</si>
  <si>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</si>
  <si>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</si>
  <si>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</si>
  <si>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</si>
  <si>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</si>
  <si>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</si>
  <si>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</si>
  <si>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</si>
  <si>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</si>
  <si>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</si>
  <si>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</si>
  <si>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</si>
  <si>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</si>
  <si>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</si>
  <si>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</si>
  <si>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</si>
  <si>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</si>
  <si>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</si>
  <si>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</si>
  <si>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</si>
  <si>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</si>
  <si>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</si>
  <si>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</si>
  <si>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</si>
  <si>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</si>
  <si>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</si>
  <si>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</si>
  <si>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</si>
  <si>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</si>
  <si>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</si>
  <si>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</si>
  <si>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</si>
  <si>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</si>
  <si>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</si>
  <si>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</si>
  <si>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</si>
  <si>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</si>
  <si>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</si>
  <si>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</si>
  <si>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</si>
  <si>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</si>
  <si>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</si>
  <si>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</si>
  <si>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</si>
  <si>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</si>
  <si>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</si>
  <si>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</si>
  <si>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</si>
  <si>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</si>
  <si>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</si>
  <si>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</si>
  <si>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</si>
  <si>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</si>
  <si>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</si>
  <si>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</si>
  <si>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</si>
  <si>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</si>
  <si>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</si>
  <si>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</si>
  <si>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</si>
  <si>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</si>
  <si>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</si>
  <si>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</si>
  <si>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</si>
  <si>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</si>
  <si>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</si>
  <si>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</si>
  <si>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</si>
  <si>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</si>
  <si>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</si>
  <si>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</si>
  <si>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</si>
  <si>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</si>
  <si>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</si>
  <si>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</si>
  <si>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</si>
  <si>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</si>
  <si>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</si>
  <si>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</si>
  <si>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</si>
  <si>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</si>
  <si>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</si>
  <si>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</si>
  <si>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</si>
  <si>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</si>
  <si>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</si>
  <si>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</si>
  <si>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</si>
  <si>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</si>
  <si>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</si>
  <si>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</si>
  <si>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</si>
  <si>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</si>
  <si>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</si>
  <si>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</si>
  <si>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</si>
  <si>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</si>
  <si>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</si>
  <si>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</si>
  <si>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</si>
  <si>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</si>
  <si>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</si>
  <si>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</si>
  <si>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</si>
  <si>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</si>
  <si>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</si>
  <si>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</si>
  <si>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</si>
  <si>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</si>
  <si>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</si>
  <si>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</si>
  <si>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</si>
  <si>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</si>
  <si>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</si>
  <si>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</si>
  <si>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</si>
  <si>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</si>
  <si>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</si>
  <si>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</si>
  <si>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</si>
  <si>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</si>
  <si>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</si>
  <si>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</si>
  <si>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</si>
  <si>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</si>
  <si>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</si>
  <si>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</si>
  <si>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</si>
  <si>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</si>
  <si>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</si>
  <si>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</si>
  <si>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</si>
  <si>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</si>
  <si>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</si>
  <si>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</si>
  <si>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</si>
  <si>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</si>
  <si>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</si>
  <si>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</si>
  <si>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</si>
  <si>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</si>
  <si>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</si>
  <si>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</si>
  <si>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</si>
  <si>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</si>
  <si>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</si>
  <si>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</si>
  <si>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</si>
  <si>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</si>
  <si>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</si>
  <si>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</si>
  <si>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</si>
  <si>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</si>
  <si>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</si>
  <si>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</si>
  <si>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</si>
  <si>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</si>
  <si>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</si>
  <si>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</si>
  <si>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</si>
  <si>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</si>
  <si>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</si>
  <si>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</si>
  <si>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</si>
  <si>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</si>
  <si>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</si>
  <si>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</si>
  <si>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</si>
  <si>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</si>
  <si>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</si>
  <si>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</si>
  <si>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</si>
  <si>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</si>
  <si>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</si>
  <si>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</si>
  <si>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</si>
  <si>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</si>
  <si>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</si>
  <si>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</si>
  <si>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</si>
  <si>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</si>
  <si>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</si>
  <si>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</si>
  <si>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</si>
  <si>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</si>
  <si>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</si>
  <si>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</si>
  <si>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</si>
  <si>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</si>
  <si>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</si>
  <si>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</si>
  <si>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</si>
  <si>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</si>
  <si>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</si>
  <si>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</si>
  <si>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</si>
  <si>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</si>
  <si>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</si>
  <si>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</si>
  <si>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</si>
  <si>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</si>
  <si>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</si>
  <si>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</si>
  <si>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</si>
  <si>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</si>
  <si>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</si>
  <si>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</si>
  <si>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</si>
  <si>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</si>
  <si>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</si>
  <si>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</si>
  <si>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</si>
  <si>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</si>
  <si>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</si>
  <si>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</si>
  <si>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</si>
  <si>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</si>
  <si>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</si>
  <si>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</si>
  <si>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</si>
  <si>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</si>
  <si>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</si>
  <si>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</si>
  <si>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</si>
  <si>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</si>
  <si>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</si>
  <si>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</si>
  <si>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</si>
  <si>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</si>
  <si>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</si>
  <si>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</si>
  <si>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</si>
  <si>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</si>
  <si>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</si>
  <si>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</si>
  <si>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</si>
  <si>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</si>
  <si>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</si>
  <si>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</si>
  <si>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</si>
  <si>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</si>
  <si>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</si>
  <si>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</si>
  <si>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</si>
  <si>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</si>
  <si>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</si>
  <si>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</si>
  <si>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</si>
  <si>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</si>
  <si>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</si>
  <si>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</si>
  <si>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</si>
  <si>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</si>
  <si>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</si>
  <si>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</si>
  <si>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</si>
  <si>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</si>
  <si>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</si>
  <si>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</si>
  <si>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</si>
  <si>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</si>
  <si>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</si>
  <si>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</si>
  <si>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</si>
  <si>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</si>
  <si>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</si>
  <si>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</si>
  <si>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</si>
  <si>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</si>
  <si>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</si>
  <si>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</si>
  <si>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</si>
  <si>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</si>
  <si>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</si>
  <si>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</si>
  <si>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</si>
  <si>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</si>
  <si>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</si>
  <si>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</si>
  <si>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</si>
  <si>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</si>
  <si>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</si>
  <si>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</si>
  <si>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</si>
  <si>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</si>
  <si>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</si>
  <si>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</si>
  <si>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</si>
  <si>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</si>
  <si>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</si>
  <si>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</si>
  <si>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</si>
  <si>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</si>
  <si>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</si>
  <si>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</si>
  <si>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</si>
  <si>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</si>
  <si>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</si>
  <si>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</si>
  <si>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</si>
  <si>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</si>
  <si>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</si>
  <si>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</si>
  <si>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</si>
  <si>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</si>
  <si>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</si>
  <si>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</si>
  <si>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</si>
  <si>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</si>
  <si>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</si>
  <si>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</si>
  <si>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</si>
  <si>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</si>
  <si>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</si>
  <si>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</si>
  <si>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</si>
  <si>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</si>
  <si>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</si>
  <si>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</si>
  <si>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</si>
  <si>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</si>
  <si>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</si>
  <si>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</si>
  <si>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</si>
  <si>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</si>
  <si>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</si>
  <si>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</si>
  <si>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</si>
  <si>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</si>
  <si>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</si>
  <si>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</si>
  <si>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</si>
  <si>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</si>
  <si>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</si>
  <si>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</si>
  <si>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</si>
  <si>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</si>
  <si>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</si>
  <si>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</si>
  <si>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</si>
  <si>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</si>
  <si>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</si>
  <si>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</si>
  <si>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</si>
  <si>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</si>
  <si>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</si>
  <si>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</si>
  <si>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</si>
  <si>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</si>
  <si>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</si>
  <si>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</si>
  <si>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</si>
  <si>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</si>
  <si>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</si>
  <si>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</si>
  <si>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</si>
  <si>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</si>
  <si>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</si>
  <si>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</si>
  <si>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</si>
  <si>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</si>
  <si>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</si>
  <si>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</si>
  <si>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</si>
  <si>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</si>
  <si>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</si>
  <si>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</si>
  <si>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</si>
  <si>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</si>
  <si>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</si>
  <si>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</si>
  <si>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</si>
  <si>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</si>
  <si>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</si>
  <si>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</si>
  <si>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</si>
  <si>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</si>
  <si>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</si>
  <si>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</si>
  <si>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</si>
  <si>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</si>
  <si>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</si>
  <si>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</si>
  <si>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</si>
  <si>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</si>
  <si>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</si>
  <si>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</si>
  <si>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</si>
  <si>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</si>
  <si>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</si>
  <si>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</si>
  <si>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</si>
  <si>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</si>
  <si>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</si>
  <si>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</si>
  <si>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</si>
  <si>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</si>
  <si>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</si>
  <si>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</si>
  <si>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</si>
  <si>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</si>
  <si>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</si>
  <si>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</si>
  <si>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</si>
  <si>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</si>
  <si>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</si>
  <si>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</si>
  <si>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</si>
  <si>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</si>
  <si>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</si>
  <si>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</si>
  <si>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</si>
  <si>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</si>
  <si>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</si>
  <si>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</si>
  <si>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</si>
  <si>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</si>
  <si>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</si>
  <si>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</si>
  <si>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</si>
  <si>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</si>
  <si>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</si>
  <si>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</si>
  <si>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</si>
  <si>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</si>
  <si>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</si>
  <si>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</si>
  <si>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</si>
  <si>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</si>
  <si>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</si>
  <si>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</si>
  <si>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</si>
  <si>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</si>
  <si>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</si>
  <si>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</si>
  <si>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</si>
  <si>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</si>
  <si>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</si>
  <si>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</si>
  <si>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</si>
  <si>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</si>
  <si>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</si>
  <si>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</si>
  <si>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</si>
  <si>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</si>
  <si>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</si>
  <si>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</si>
  <si>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</si>
  <si>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</si>
  <si>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</si>
  <si>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</si>
  <si>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</si>
  <si>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</si>
  <si>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</si>
  <si>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</si>
  <si>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</si>
  <si>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</si>
  <si>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</si>
  <si>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</si>
  <si>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</si>
  <si>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</si>
  <si>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</si>
  <si>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</si>
  <si>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</si>
  <si>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</si>
  <si>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</si>
  <si>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</si>
  <si>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</si>
  <si>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</si>
  <si>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</si>
  <si>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</si>
  <si>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</si>
  <si>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</si>
  <si>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</si>
  <si>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</si>
  <si>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</si>
  <si>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</si>
  <si>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</si>
  <si>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</si>
  <si>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</si>
  <si>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</si>
  <si>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</si>
  <si>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</si>
  <si>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</si>
  <si>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</si>
  <si>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</si>
  <si>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</si>
  <si>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</si>
  <si>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</si>
  <si>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</si>
  <si>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</si>
  <si>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</si>
  <si>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</si>
  <si>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</si>
  <si>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</si>
  <si>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</si>
  <si>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</si>
  <si>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</si>
  <si>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</si>
  <si>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</si>
  <si>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</si>
  <si>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</si>
  <si>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</si>
  <si>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</si>
  <si>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</si>
  <si>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</si>
  <si>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</si>
  <si>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</si>
  <si>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</si>
  <si>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</si>
  <si>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</si>
  <si>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</si>
  <si>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</si>
  <si>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</si>
  <si>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</si>
  <si>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</si>
  <si>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</si>
  <si>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</si>
  <si>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</si>
  <si>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</si>
  <si>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</si>
  <si>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</si>
  <si>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</si>
  <si>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</si>
  <si>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</si>
  <si>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</si>
  <si>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</si>
  <si>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</si>
  <si>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</si>
  <si>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</si>
  <si>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</si>
  <si>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</si>
  <si>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</si>
  <si>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</si>
  <si>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</si>
  <si>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</si>
  <si>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</si>
  <si>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</si>
  <si>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</si>
  <si>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</si>
  <si>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</si>
  <si>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</si>
  <si>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</si>
  <si>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</si>
  <si>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</si>
  <si>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</si>
  <si>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</si>
  <si>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</si>
  <si>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</si>
  <si>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</si>
  <si>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</si>
  <si>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</si>
  <si>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</si>
  <si>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</si>
  <si>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</si>
  <si>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</si>
  <si>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</si>
  <si>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</si>
  <si>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</si>
  <si>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</si>
  <si>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</si>
  <si>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</si>
  <si>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</si>
  <si>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</si>
  <si>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</si>
  <si>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</si>
  <si>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</si>
  <si>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</si>
  <si>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</si>
  <si>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</si>
  <si>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</si>
  <si>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</si>
  <si>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</si>
  <si>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</si>
  <si>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</si>
  <si>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</si>
  <si>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</si>
  <si>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</si>
  <si>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</si>
  <si>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</si>
  <si>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</si>
  <si>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</si>
  <si>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</si>
  <si>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</si>
  <si>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</si>
  <si>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</si>
  <si>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</si>
  <si>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</si>
  <si>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</si>
  <si>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</si>
  <si>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</si>
  <si>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</si>
  <si>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</si>
  <si>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</si>
  <si>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</si>
  <si>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</si>
  <si>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</si>
  <si>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</si>
  <si>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</si>
  <si>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</si>
  <si>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</si>
  <si>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</si>
  <si>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</si>
  <si>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</si>
  <si>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</si>
  <si>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</si>
  <si>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</si>
  <si>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</si>
  <si>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</si>
  <si>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</si>
  <si>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</si>
  <si>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</si>
  <si>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</si>
  <si>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</si>
  <si>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</si>
  <si>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</si>
  <si>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</si>
  <si>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</si>
  <si>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</si>
  <si>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</si>
  <si>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</si>
  <si>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</si>
  <si>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</si>
  <si>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</si>
  <si>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</si>
  <si>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</si>
  <si>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</si>
  <si>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</si>
  <si>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</si>
  <si>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</si>
  <si>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</si>
  <si>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</si>
  <si>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</si>
  <si>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</si>
  <si>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</si>
  <si>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</si>
  <si>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</si>
  <si>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</si>
  <si>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</si>
  <si>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</si>
  <si>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</si>
  <si>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</si>
  <si>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</si>
  <si>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</si>
  <si>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</si>
  <si>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</si>
  <si>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</si>
  <si>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</si>
  <si>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</si>
  <si>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</si>
  <si>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</si>
  <si>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</si>
  <si>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</si>
  <si>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</si>
  <si>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</si>
  <si>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</si>
  <si>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</si>
  <si>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</si>
  <si>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</si>
  <si>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</si>
  <si>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</si>
  <si>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</si>
  <si>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</si>
  <si>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</si>
  <si>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</si>
  <si>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</si>
  <si>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</si>
  <si>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</si>
  <si>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</si>
  <si>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</si>
  <si>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</si>
  <si>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</si>
  <si>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</si>
  <si>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</si>
  <si>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</si>
  <si>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</si>
  <si>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</si>
  <si>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</si>
  <si>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</si>
  <si>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</si>
  <si>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</si>
  <si>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</si>
  <si>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</si>
  <si>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</si>
  <si>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</si>
  <si>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</si>
  <si>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</si>
  <si>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</si>
  <si>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</si>
  <si>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</si>
  <si>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</si>
  <si>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</si>
  <si>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</si>
  <si>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</si>
  <si>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</si>
  <si>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</si>
  <si>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</si>
  <si>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</si>
  <si>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</si>
  <si>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</si>
  <si>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</si>
  <si>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</si>
  <si>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</si>
  <si>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</si>
  <si>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</si>
  <si>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</si>
  <si>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</si>
  <si>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</si>
  <si>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</si>
  <si>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</si>
  <si>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</si>
  <si>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</si>
  <si>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</si>
  <si>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</si>
  <si>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</si>
  <si>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</si>
  <si>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</si>
  <si>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</si>
  <si>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</si>
  <si>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</si>
  <si>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</si>
  <si>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</si>
  <si>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</si>
  <si>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</si>
  <si>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</si>
  <si>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</si>
  <si>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</si>
  <si>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</si>
  <si>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</si>
  <si>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</si>
  <si>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</si>
  <si>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</si>
  <si>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</si>
  <si>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</si>
  <si>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</si>
  <si>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</si>
  <si>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</si>
  <si>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</si>
  <si>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</si>
  <si>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</si>
  <si>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</si>
  <si>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</si>
  <si>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</si>
  <si>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</si>
  <si>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</si>
  <si>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</si>
  <si>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</si>
  <si>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</si>
  <si>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</si>
  <si>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</si>
  <si>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</si>
  <si>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</si>
  <si>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</si>
  <si>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</si>
  <si>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</si>
  <si>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</si>
  <si>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</si>
  <si>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</si>
  <si>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</si>
  <si>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</si>
  <si>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</si>
  <si>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</si>
  <si>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</si>
  <si>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</si>
  <si>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</si>
  <si>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</si>
  <si>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</si>
  <si>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</si>
  <si>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</si>
  <si>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</si>
  <si>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</si>
  <si>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</si>
  <si>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</si>
  <si>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</si>
  <si>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</si>
  <si>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</si>
  <si>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</si>
  <si>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</si>
  <si>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</si>
  <si>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</si>
  <si>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</si>
  <si>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</si>
  <si>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</si>
  <si>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</si>
  <si>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</si>
  <si>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</si>
  <si>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</si>
  <si>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</si>
  <si>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</si>
  <si>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</si>
  <si>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</si>
  <si>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</si>
  <si>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</si>
  <si>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</si>
  <si>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</si>
  <si>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</si>
  <si>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</si>
  <si>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</si>
  <si>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</si>
  <si>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</si>
  <si>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</si>
  <si>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</si>
  <si>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</si>
  <si>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</si>
  <si>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</si>
  <si>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</si>
  <si>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</si>
  <si>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</si>
  <si>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</si>
  <si>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</si>
  <si>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</si>
  <si>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</si>
  <si>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</si>
  <si>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</si>
  <si>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</si>
  <si>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</si>
  <si>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</si>
  <si>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</si>
  <si>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</si>
  <si>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</si>
  <si>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</si>
  <si>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</si>
  <si>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</si>
  <si>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</si>
  <si>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</si>
  <si>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</si>
  <si>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</si>
  <si>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</si>
  <si>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</si>
  <si>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</si>
  <si>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</si>
  <si>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</si>
  <si>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</si>
  <si>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</si>
  <si>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</si>
  <si>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</si>
  <si>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</si>
  <si>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</si>
  <si>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</si>
  <si>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</si>
  <si>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</si>
  <si>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</si>
  <si>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</si>
  <si>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</si>
  <si>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</si>
  <si>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</si>
  <si>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</si>
  <si>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</si>
  <si>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</si>
  <si>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</si>
  <si>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</si>
  <si>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</si>
  <si>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</si>
  <si>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</si>
  <si>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</si>
  <si>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</si>
  <si>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</si>
  <si>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</si>
  <si>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</si>
  <si>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</si>
  <si>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</si>
  <si>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</si>
  <si>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</si>
  <si>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</si>
  <si>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</si>
  <si>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</si>
  <si>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</si>
  <si>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</si>
  <si>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</si>
  <si>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</si>
  <si>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</si>
  <si>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</si>
  <si>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</si>
  <si>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</si>
  <si>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</si>
  <si>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</si>
  <si>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</si>
  <si>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</si>
  <si>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</si>
  <si>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</si>
  <si>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</si>
  <si>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</si>
  <si>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</si>
  <si>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</si>
  <si>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</si>
  <si>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</si>
  <si>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</si>
  <si>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</si>
  <si>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</si>
  <si>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</si>
  <si>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</si>
  <si>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</si>
  <si>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</si>
  <si>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</si>
  <si>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</si>
  <si>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</si>
  <si>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</si>
  <si>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</si>
  <si>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</si>
  <si>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</si>
  <si>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</si>
  <si>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</si>
  <si>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</si>
  <si>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</si>
  <si>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</si>
  <si>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</si>
  <si>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</si>
  <si>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</si>
  <si>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</si>
  <si>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</si>
  <si>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</si>
  <si>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</si>
  <si>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</si>
  <si>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</si>
  <si>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</si>
  <si>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</si>
  <si>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</si>
  <si>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</si>
  <si>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</si>
  <si>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</si>
  <si>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</si>
  <si>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</si>
  <si>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</si>
  <si>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</si>
  <si>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</si>
  <si>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</si>
  <si>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</si>
  <si>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</si>
  <si>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</si>
  <si>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</si>
  <si>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</si>
  <si>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</si>
  <si>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</si>
  <si>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</si>
  <si>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</si>
  <si>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</si>
  <si>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</si>
  <si>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</si>
  <si>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</si>
  <si>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</si>
  <si>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</si>
  <si>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</si>
  <si>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</si>
  <si>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</si>
  <si>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</si>
  <si>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</si>
  <si>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</si>
  <si>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</si>
  <si>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</si>
  <si>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</si>
  <si>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</si>
  <si>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</si>
  <si>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</si>
  <si>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</si>
  <si>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</si>
  <si>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</si>
  <si>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</si>
  <si>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</si>
  <si>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</si>
  <si>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</si>
  <si>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</si>
  <si>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</si>
  <si>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</si>
  <si>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</si>
  <si>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</si>
  <si>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</si>
  <si>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</si>
  <si>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</si>
  <si>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</si>
  <si>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</si>
  <si>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</si>
  <si>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</si>
  <si>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</si>
  <si>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</si>
  <si>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</si>
  <si>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</si>
  <si>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</si>
  <si>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</si>
  <si>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</si>
  <si>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</si>
  <si>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</si>
  <si>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</si>
  <si>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</si>
  <si>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</si>
  <si>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</si>
  <si>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</si>
  <si>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</si>
  <si>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</si>
  <si>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</si>
  <si>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</si>
  <si>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</si>
  <si>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</si>
  <si>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</si>
  <si>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</si>
  <si>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</si>
  <si>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</si>
  <si>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</si>
  <si>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</si>
  <si>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</si>
  <si>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</si>
  <si>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</si>
  <si>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</si>
  <si>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</si>
  <si>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</si>
  <si>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</si>
  <si>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</si>
  <si>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</si>
  <si>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</si>
  <si>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</si>
  <si>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</si>
  <si>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</si>
  <si>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</si>
  <si>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</si>
  <si>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</si>
  <si>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</si>
  <si>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</si>
  <si>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</si>
  <si>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</si>
  <si>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</si>
  <si>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</si>
  <si>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</si>
  <si>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</si>
  <si>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</si>
  <si>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</si>
  <si>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</si>
  <si>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</si>
  <si>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</si>
  <si>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</si>
  <si>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</si>
  <si>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</si>
  <si>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</si>
  <si>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</si>
  <si>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</si>
  <si>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</si>
  <si>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</si>
  <si>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</si>
  <si>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</si>
  <si>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</si>
  <si>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</si>
  <si>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</si>
  <si>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</si>
  <si>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</si>
  <si>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</si>
  <si>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</si>
  <si>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</si>
  <si>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</si>
  <si>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</si>
  <si>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</si>
  <si>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</si>
  <si>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</si>
  <si>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</si>
  <si>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</si>
  <si>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</si>
  <si>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</si>
  <si>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</si>
  <si>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</si>
  <si>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</si>
  <si>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</si>
  <si>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</si>
  <si>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</si>
  <si>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</si>
  <si>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</si>
  <si>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</si>
  <si>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</si>
  <si>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</si>
  <si>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</si>
  <si>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</si>
  <si>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</si>
  <si>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</si>
  <si>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</si>
  <si>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</si>
  <si>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</si>
  <si>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</si>
  <si>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</si>
  <si>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</si>
  <si>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</si>
  <si>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</si>
  <si>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</si>
  <si>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</si>
  <si>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</si>
  <si>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</si>
  <si>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</si>
  <si>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</si>
  <si>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</si>
  <si>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</si>
  <si>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</si>
  <si>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</si>
  <si>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</si>
  <si>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</si>
  <si>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</si>
  <si>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</si>
  <si>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</si>
  <si>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</si>
  <si>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</si>
  <si>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</si>
  <si>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</si>
  <si>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</si>
  <si>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</si>
  <si>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</si>
  <si>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</si>
  <si>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</si>
  <si>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</si>
  <si>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</si>
  <si>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</si>
  <si>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</si>
  <si>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</si>
  <si>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</si>
  <si>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</si>
  <si>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</si>
  <si>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</si>
  <si>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</si>
  <si>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</si>
  <si>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</si>
  <si>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</si>
  <si>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</si>
  <si>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</si>
  <si>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</si>
  <si>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</si>
  <si>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</si>
  <si>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</si>
  <si>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</si>
  <si>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</si>
  <si>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</si>
  <si>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</si>
  <si>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</si>
  <si>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</si>
  <si>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</si>
  <si>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</si>
  <si>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</si>
  <si>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</si>
  <si>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</si>
  <si>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</si>
  <si>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</si>
  <si>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</si>
  <si>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</si>
  <si>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</si>
  <si>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</si>
  <si>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</si>
  <si>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</si>
  <si>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</si>
  <si>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</si>
  <si>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</si>
  <si>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</si>
  <si>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</si>
  <si>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</si>
  <si>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</si>
  <si>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</si>
  <si>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</si>
  <si>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</si>
  <si>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</si>
  <si>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</si>
  <si>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</si>
  <si>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</si>
  <si>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</si>
  <si>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</si>
  <si>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</si>
  <si>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</si>
  <si>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</si>
  <si>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</si>
  <si>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</si>
  <si>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</si>
  <si>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</si>
  <si>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</si>
  <si>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</si>
  <si>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</si>
  <si>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</si>
  <si>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</si>
  <si>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</si>
  <si>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</si>
  <si>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</si>
  <si>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</si>
  <si>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</si>
  <si>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</si>
  <si>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</si>
  <si>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</si>
  <si>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</si>
  <si>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</si>
  <si>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</si>
  <si>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</si>
  <si>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</si>
  <si>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</si>
  <si>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</si>
  <si>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</si>
  <si>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</si>
  <si>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</si>
  <si>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</si>
  <si>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</si>
  <si>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</si>
  <si>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</si>
  <si>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</si>
  <si>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</si>
  <si>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</si>
  <si>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</si>
  <si>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</si>
  <si>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</si>
  <si>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</si>
  <si>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</si>
  <si>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</si>
  <si>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</si>
  <si>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</si>
  <si>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</si>
  <si>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</si>
  <si>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</si>
  <si>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</si>
  <si>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</si>
  <si>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</si>
  <si>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</si>
  <si>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</si>
  <si>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</si>
  <si>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</si>
  <si>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</si>
  <si>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</si>
  <si>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</si>
  <si>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</si>
  <si>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</si>
  <si>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</si>
  <si>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</si>
  <si>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</si>
  <si>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</si>
  <si>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</si>
  <si>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</si>
  <si>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</si>
  <si>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</si>
  <si>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</si>
  <si>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</si>
  <si>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</si>
  <si>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</si>
  <si>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</si>
  <si>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</si>
  <si>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</si>
  <si>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</si>
  <si>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</si>
  <si>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</si>
  <si>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</si>
  <si>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</si>
  <si>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</si>
  <si>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</si>
  <si>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</si>
  <si>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</si>
  <si>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</si>
  <si>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</si>
  <si>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</si>
  <si>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</si>
  <si>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</si>
  <si>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</si>
  <si>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</si>
  <si>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</si>
  <si>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</si>
  <si>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</si>
  <si>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</si>
  <si>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</si>
  <si>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</si>
  <si>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</si>
  <si>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</si>
  <si>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</si>
  <si>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</si>
  <si>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</si>
  <si>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</si>
  <si>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</si>
  <si>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</si>
  <si>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</si>
  <si>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</si>
  <si>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</si>
  <si>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</si>
  <si>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</si>
  <si>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</si>
  <si>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</si>
  <si>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</si>
  <si>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</si>
  <si>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</si>
  <si>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</si>
  <si>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</si>
  <si>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</si>
  <si>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</si>
  <si>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</si>
  <si>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</si>
  <si>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</si>
  <si>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</si>
  <si>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</si>
  <si>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</si>
  <si>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</si>
  <si>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</si>
  <si>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</si>
  <si>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</si>
  <si>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</si>
  <si>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</si>
  <si>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</si>
  <si>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</si>
  <si>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</si>
  <si>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</si>
  <si>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</si>
  <si>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</si>
  <si>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</si>
  <si>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</si>
  <si>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</si>
  <si>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</si>
  <si>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</si>
  <si>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</si>
  <si>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</si>
  <si>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</si>
  <si>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</si>
  <si>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</si>
  <si>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</si>
  <si>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</si>
  <si>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</si>
  <si>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</si>
  <si>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</si>
  <si>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</si>
  <si>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</si>
  <si>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</si>
  <si>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</si>
  <si>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</si>
  <si>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</si>
  <si>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</si>
  <si>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</si>
  <si>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</si>
  <si>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</si>
  <si>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</si>
  <si>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</si>
  <si>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</si>
  <si>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</si>
  <si>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</si>
  <si>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</si>
  <si>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</si>
  <si>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</si>
  <si>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</si>
  <si>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</si>
  <si>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</si>
  <si>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</si>
  <si>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</si>
  <si>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</si>
  <si>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</si>
  <si>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</si>
  <si>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</si>
  <si>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</si>
  <si>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</si>
  <si>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</si>
  <si>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</si>
  <si>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</si>
  <si>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</si>
  <si>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</si>
  <si>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</si>
  <si>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</si>
  <si>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</si>
  <si>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</si>
  <si>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</si>
  <si>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</si>
  <si>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</si>
  <si>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</si>
  <si>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</si>
  <si>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</si>
  <si>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</si>
  <si>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</si>
  <si>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</si>
  <si>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</si>
  <si>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</si>
  <si>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</si>
  <si>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</si>
  <si>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</si>
  <si>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</si>
  <si>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</si>
  <si>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</si>
  <si>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</si>
  <si>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</si>
  <si>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</si>
  <si>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</si>
  <si>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</si>
  <si>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</si>
  <si>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</si>
  <si>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</si>
  <si>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</si>
  <si>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</si>
  <si>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</si>
  <si>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</si>
  <si>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</si>
  <si>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</si>
  <si>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</si>
  <si>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</si>
  <si>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</si>
  <si>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</si>
  <si>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</si>
  <si>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</si>
  <si>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</si>
  <si>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</si>
  <si>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</si>
  <si>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</si>
  <si>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</si>
  <si>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</si>
  <si>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</si>
  <si>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</si>
  <si>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</si>
  <si>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</si>
  <si>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</si>
  <si>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</si>
  <si>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</si>
  <si>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</si>
  <si>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</si>
  <si>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</si>
  <si>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</si>
  <si>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</si>
  <si>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</si>
  <si>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</si>
  <si>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</si>
  <si>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</si>
  <si>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</si>
  <si>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</si>
  <si>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</si>
  <si>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</si>
  <si>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</si>
  <si>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</si>
  <si>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</si>
  <si>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</si>
  <si>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</si>
  <si>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</si>
  <si>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</si>
  <si>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</si>
  <si>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</si>
  <si>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</si>
  <si>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</si>
  <si>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</si>
  <si>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</si>
  <si>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</si>
  <si>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</si>
  <si>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</si>
  <si>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</si>
  <si>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</si>
  <si>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</si>
  <si>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</si>
  <si>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</si>
  <si>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</si>
  <si>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</si>
  <si>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</si>
  <si>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</si>
  <si>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</si>
  <si>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</si>
  <si>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</si>
  <si>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</si>
  <si>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</si>
  <si>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</si>
  <si>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</si>
  <si>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</si>
  <si>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</si>
  <si>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</si>
  <si>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</si>
  <si>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</si>
  <si>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</si>
  <si>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</si>
  <si>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</si>
  <si>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</si>
  <si>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</si>
  <si>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</si>
  <si>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</si>
  <si>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</si>
  <si>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</si>
  <si>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</si>
  <si>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</si>
  <si>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</si>
  <si>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</si>
  <si>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</si>
  <si>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</si>
  <si>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</si>
  <si>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</si>
  <si>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</si>
  <si>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</si>
  <si>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</si>
  <si>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</si>
  <si>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</si>
  <si>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</si>
  <si>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</si>
  <si>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</si>
  <si>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</si>
  <si>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</si>
  <si>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</si>
  <si>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</si>
  <si>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</si>
  <si>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</si>
  <si>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</si>
  <si>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</si>
  <si>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</si>
  <si>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</si>
  <si>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</si>
  <si>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</si>
  <si>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</si>
  <si>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</si>
  <si>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</si>
  <si>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</si>
  <si>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</si>
  <si>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</si>
  <si>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</si>
  <si>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</si>
  <si>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</si>
  <si>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</si>
  <si>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</si>
  <si>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</si>
  <si>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</si>
  <si>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</si>
  <si>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</si>
  <si>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</si>
  <si>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</si>
  <si>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</si>
  <si>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</si>
  <si>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</si>
  <si>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</si>
  <si>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</si>
  <si>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</si>
  <si>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</si>
  <si>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</si>
  <si>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</si>
  <si>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</si>
  <si>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</si>
  <si>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</si>
  <si>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</si>
  <si>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</si>
  <si>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</si>
  <si>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</si>
  <si>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</si>
  <si>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</si>
  <si>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</si>
  <si>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</si>
  <si>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</si>
  <si>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</si>
  <si>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</si>
  <si>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</si>
  <si>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</si>
  <si>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</si>
  <si>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</si>
  <si>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</si>
  <si>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</si>
  <si>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</si>
  <si>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</si>
  <si>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</si>
  <si>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</si>
  <si>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</si>
  <si>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</si>
  <si>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</si>
  <si>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</si>
  <si>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</si>
  <si>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</si>
  <si>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</si>
  <si>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</si>
  <si>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</si>
  <si>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</si>
  <si>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</si>
  <si>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</si>
  <si>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</si>
  <si>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</si>
  <si>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</si>
  <si>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</si>
  <si>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</si>
  <si>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</si>
  <si>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</si>
  <si>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</si>
  <si>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</si>
  <si>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</si>
  <si>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</si>
  <si>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</si>
  <si>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</si>
  <si>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</si>
  <si>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</si>
  <si>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</si>
  <si>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</si>
  <si>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</si>
  <si>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</si>
  <si>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</si>
  <si>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</si>
  <si>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</si>
  <si>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</si>
  <si>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</si>
  <si>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</si>
  <si>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</si>
  <si>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</si>
  <si>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</si>
  <si>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</si>
  <si>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</si>
  <si>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</si>
  <si>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</si>
  <si>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</si>
  <si>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</si>
  <si>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</si>
  <si>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</si>
  <si>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</si>
  <si>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</si>
  <si>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</si>
  <si>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</si>
  <si>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</si>
  <si>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</si>
  <si>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</si>
  <si>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</si>
  <si>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</si>
  <si>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</si>
  <si>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</si>
  <si>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</si>
  <si>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</si>
  <si>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</si>
  <si>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</si>
  <si>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</si>
  <si>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</si>
  <si>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</si>
  <si>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</si>
  <si>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</si>
  <si>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</si>
  <si>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</si>
  <si>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</si>
  <si>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</si>
  <si>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</si>
  <si>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</si>
  <si>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</si>
  <si>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</si>
  <si>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</si>
  <si>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</si>
  <si>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</si>
  <si>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</si>
  <si>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</si>
  <si>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</si>
  <si>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</si>
  <si>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</si>
  <si>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</si>
  <si>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</si>
  <si>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</si>
  <si>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</si>
  <si>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</si>
  <si>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</si>
  <si>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</si>
  <si>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</si>
  <si>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</si>
  <si>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</si>
  <si>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</si>
  <si>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</si>
  <si>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</si>
  <si>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</si>
  <si>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</si>
  <si>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</si>
  <si>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</si>
  <si>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</si>
  <si>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</si>
  <si>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</si>
  <si>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</si>
  <si>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</si>
  <si>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</si>
  <si>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</si>
  <si>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</si>
  <si>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</si>
  <si>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</si>
  <si>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</si>
  <si>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</si>
  <si>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</si>
  <si>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</si>
  <si>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</si>
  <si>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</si>
  <si>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</si>
  <si>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</si>
  <si>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</si>
  <si>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</si>
  <si>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</si>
  <si>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</si>
  <si>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</si>
  <si>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</si>
  <si>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</si>
  <si>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</si>
  <si>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</si>
  <si>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</si>
  <si>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</si>
  <si>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</si>
  <si>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</si>
  <si>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</si>
  <si>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</si>
  <si>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</si>
  <si>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</si>
  <si>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</si>
  <si>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</si>
  <si>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</si>
  <si>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</si>
  <si>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</si>
  <si>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</si>
  <si>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</si>
  <si>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</si>
  <si>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</si>
  <si>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</si>
  <si>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</si>
  <si>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</si>
  <si>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</si>
  <si>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</si>
  <si>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</si>
  <si>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</si>
  <si>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</si>
  <si>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</si>
  <si>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</si>
  <si>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</si>
  <si>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</si>
  <si>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</si>
  <si>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</si>
  <si>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</si>
  <si>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</si>
  <si>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</si>
  <si>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</si>
  <si>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</si>
  <si>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</si>
  <si>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</si>
  <si>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</si>
  <si>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</si>
  <si>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</si>
  <si>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</si>
  <si>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</si>
  <si>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</si>
  <si>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</si>
  <si>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</si>
  <si>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</si>
  <si>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</si>
  <si>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</si>
  <si>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</si>
  <si>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</si>
  <si>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</si>
  <si>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</si>
  <si>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</si>
  <si>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</si>
  <si>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</si>
  <si>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</si>
  <si>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</si>
  <si>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</si>
  <si>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</si>
  <si>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</si>
  <si>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</si>
  <si>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</si>
  <si>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</si>
  <si>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</si>
  <si>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</si>
  <si>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</si>
  <si>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</si>
  <si>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</si>
  <si>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</si>
  <si>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</si>
  <si>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</si>
  <si>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</si>
  <si>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</si>
  <si>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</si>
  <si>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</si>
  <si>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</si>
  <si>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</si>
  <si>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</si>
  <si>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</si>
  <si>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</si>
  <si>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</si>
  <si>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</si>
  <si>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</si>
  <si>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</si>
  <si>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</si>
  <si>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</si>
  <si>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</si>
  <si>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</si>
  <si>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</si>
  <si>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</si>
  <si>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</si>
  <si>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</si>
  <si>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</si>
  <si>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</si>
  <si>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</si>
  <si>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</si>
  <si>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</si>
  <si>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</si>
  <si>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</si>
  <si>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</si>
  <si>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</si>
  <si>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</si>
  <si>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</si>
  <si>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</si>
  <si>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</si>
  <si>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</si>
  <si>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</si>
  <si>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</si>
  <si>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</si>
  <si>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</si>
  <si>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</si>
  <si>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</si>
  <si>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</si>
  <si>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</si>
  <si>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</si>
  <si>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</si>
  <si>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</si>
  <si>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</si>
  <si>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</si>
  <si>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</si>
  <si>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</si>
  <si>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</si>
  <si>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</si>
  <si>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</si>
  <si>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</si>
  <si>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</si>
  <si>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</si>
  <si>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</si>
  <si>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</si>
  <si>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</si>
  <si>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</si>
  <si>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</si>
  <si>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</si>
  <si>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</si>
  <si>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</si>
  <si>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</si>
  <si>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</si>
  <si>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</si>
  <si>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</si>
  <si>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</si>
  <si>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</si>
  <si>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</si>
  <si>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</si>
  <si>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</si>
  <si>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</si>
  <si>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</si>
  <si>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</si>
  <si>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</si>
  <si>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</si>
  <si>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</si>
  <si>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</si>
  <si>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</si>
  <si>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</si>
  <si>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</si>
  <si>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</si>
  <si>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</si>
  <si>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</si>
  <si>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</si>
  <si>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</si>
  <si>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</si>
  <si>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</si>
  <si>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</si>
  <si>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</si>
  <si>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</si>
  <si>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</si>
  <si>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</si>
  <si>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</si>
  <si>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</si>
  <si>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</si>
  <si>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</si>
  <si>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</si>
  <si>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</si>
  <si>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</si>
  <si>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</si>
  <si>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</si>
  <si>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</si>
  <si>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</si>
  <si>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</si>
  <si>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</si>
  <si>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</si>
  <si>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</si>
  <si>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</si>
  <si>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</si>
  <si>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</si>
  <si>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</si>
  <si>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</si>
  <si>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</si>
  <si>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</si>
  <si>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</si>
  <si>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</si>
  <si>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</si>
  <si>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</si>
  <si>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</si>
  <si>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</si>
  <si>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</si>
  <si>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</si>
  <si>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</si>
  <si>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</si>
  <si>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</si>
  <si>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</si>
  <si>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</si>
  <si>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</si>
  <si>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</si>
  <si>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</si>
  <si>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</si>
  <si>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</si>
  <si>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</si>
  <si>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</si>
  <si>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</si>
  <si>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</si>
  <si>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</si>
  <si>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</si>
  <si>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</si>
  <si>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</si>
  <si>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</si>
  <si>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</si>
  <si>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</si>
  <si>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</si>
  <si>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</si>
  <si>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</si>
  <si>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</si>
  <si>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</si>
  <si>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</si>
  <si>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</si>
  <si>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</si>
  <si>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</si>
  <si>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</si>
  <si>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</si>
  <si>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</si>
  <si>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</si>
  <si>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</si>
  <si>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</si>
  <si>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</si>
  <si>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</si>
  <si>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</si>
  <si>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</si>
  <si>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</si>
  <si>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</si>
  <si>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</si>
  <si>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</si>
  <si>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</si>
  <si>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</si>
  <si>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</si>
  <si>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</si>
  <si>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</si>
  <si>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</si>
  <si>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</si>
  <si>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</si>
  <si>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</si>
  <si>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</si>
  <si>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</si>
  <si>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</si>
  <si>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</si>
  <si>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</si>
  <si>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</si>
  <si>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</si>
  <si>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</si>
  <si>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</si>
  <si>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</si>
  <si>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</si>
  <si>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</si>
  <si>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</si>
  <si>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</si>
  <si>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</si>
  <si>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</si>
  <si>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</si>
  <si>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</si>
  <si>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</si>
  <si>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</si>
  <si>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</si>
  <si>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</si>
  <si>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</si>
  <si>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</si>
  <si>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</si>
  <si>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</si>
  <si>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</si>
  <si>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</si>
  <si>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</si>
  <si>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</si>
  <si>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</si>
  <si>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</si>
  <si>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</si>
  <si>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</si>
  <si>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</si>
  <si>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</si>
  <si>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</si>
  <si>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</si>
  <si>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</si>
  <si>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</si>
  <si>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</si>
  <si>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</si>
  <si>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</si>
  <si>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</si>
  <si>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</si>
  <si>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</si>
  <si>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</si>
  <si>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</si>
  <si>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</si>
  <si>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</si>
  <si>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</si>
  <si>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</si>
  <si>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</si>
  <si>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</si>
  <si>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</si>
  <si>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</si>
  <si>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</si>
  <si>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</si>
  <si>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</si>
  <si>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</si>
  <si>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</si>
  <si>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</si>
  <si>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</si>
  <si>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</si>
  <si>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</si>
  <si>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</si>
  <si>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</si>
  <si>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</si>
  <si>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</si>
  <si>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</si>
  <si>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</si>
  <si>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</si>
  <si>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</si>
  <si>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</si>
  <si>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</si>
  <si>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</si>
  <si>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</si>
  <si>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</si>
  <si>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</si>
  <si>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</si>
  <si>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</si>
  <si>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</si>
  <si>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</si>
  <si>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</si>
  <si>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</si>
  <si>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</si>
  <si>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</si>
  <si>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</si>
  <si>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</si>
  <si>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</si>
  <si>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</si>
  <si>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</si>
  <si>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</si>
  <si>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</si>
  <si>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</si>
  <si>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</si>
  <si>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</si>
  <si>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</si>
  <si>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</si>
  <si>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</si>
  <si>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</si>
  <si>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</si>
  <si>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</si>
  <si>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</si>
  <si>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</si>
  <si>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</si>
  <si>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</si>
  <si>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</si>
  <si>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</si>
  <si>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</si>
  <si>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</si>
  <si>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</si>
  <si>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</si>
  <si>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</si>
  <si>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</si>
  <si>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</si>
  <si>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</si>
  <si>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</si>
  <si>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</si>
  <si>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</si>
  <si>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</si>
  <si>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</si>
  <si>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</si>
  <si>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</si>
  <si>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</si>
  <si>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</si>
  <si>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</si>
  <si>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</si>
  <si>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</si>
  <si>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</si>
  <si>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</si>
  <si>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</si>
  <si>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</si>
  <si>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</si>
  <si>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</si>
  <si>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</si>
  <si>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</si>
  <si>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</si>
  <si>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</si>
  <si>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</si>
  <si>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</si>
  <si>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</si>
  <si>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</si>
  <si>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</si>
  <si>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</si>
  <si>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</si>
  <si>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</si>
  <si>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</si>
  <si>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</si>
  <si>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</si>
  <si>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</si>
  <si>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</si>
  <si>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</si>
  <si>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</si>
  <si>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</si>
  <si>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</si>
  <si>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</si>
  <si>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</si>
  <si>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</si>
  <si>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</si>
  <si>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</si>
  <si>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</si>
  <si>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</si>
  <si>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</si>
  <si>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</si>
  <si>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</si>
  <si>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</si>
  <si>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</si>
  <si>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</si>
  <si>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</si>
  <si>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</si>
  <si>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</si>
  <si>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</si>
  <si>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</si>
  <si>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</si>
  <si>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</si>
  <si>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</si>
  <si>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</si>
  <si>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</si>
  <si>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</si>
  <si>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</si>
  <si>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</si>
  <si>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</si>
  <si>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</si>
  <si>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</si>
  <si>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</si>
  <si>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</si>
  <si>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</si>
  <si>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</si>
  <si>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</si>
  <si>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</si>
  <si>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</si>
  <si>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</si>
  <si>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</si>
  <si>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</si>
  <si>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</si>
  <si>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</si>
  <si>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</si>
  <si>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</si>
  <si>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</si>
  <si>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</si>
  <si>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</si>
  <si>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</si>
  <si>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</si>
  <si>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</si>
  <si>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</si>
  <si>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</si>
  <si>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</si>
  <si>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</si>
  <si>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</si>
  <si>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</si>
  <si>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</si>
  <si>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</si>
  <si>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</si>
  <si>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</si>
  <si>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</si>
  <si>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</si>
  <si>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</si>
  <si>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</si>
  <si>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</si>
  <si>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</si>
  <si>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</si>
  <si>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</si>
  <si>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</si>
  <si>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</si>
  <si>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</si>
  <si>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</si>
  <si>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</si>
  <si>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</si>
  <si>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</si>
  <si>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</si>
  <si>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</si>
  <si>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</si>
  <si>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</si>
  <si>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</si>
  <si>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</si>
  <si>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</si>
  <si>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</si>
  <si>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</si>
  <si>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</si>
  <si>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</si>
  <si>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</si>
  <si>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</si>
  <si>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</si>
  <si>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</si>
  <si>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</si>
  <si>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</si>
  <si>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</si>
  <si>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</si>
  <si>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</si>
  <si>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</si>
  <si>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</si>
  <si>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</si>
  <si>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</si>
  <si>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</si>
  <si>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</si>
  <si>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</si>
  <si>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</si>
  <si>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</si>
  <si>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</si>
  <si>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</si>
  <si>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</si>
  <si>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</si>
  <si>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</si>
  <si>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</si>
  <si>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</si>
  <si>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</si>
  <si>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</si>
  <si>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</si>
  <si>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</si>
  <si>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</si>
  <si>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</si>
  <si>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</si>
  <si>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</si>
  <si>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</si>
  <si>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</si>
  <si>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</si>
  <si>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</si>
  <si>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</si>
  <si>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</si>
  <si>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</si>
  <si>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</si>
  <si>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</si>
  <si>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</si>
  <si>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</si>
  <si>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</si>
  <si>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</si>
  <si>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</si>
  <si>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</si>
  <si>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</si>
  <si>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</si>
  <si>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</si>
  <si>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</si>
  <si>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</si>
  <si>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</si>
  <si>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</si>
  <si>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</si>
  <si>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</si>
  <si>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</si>
  <si>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</si>
  <si>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</si>
  <si>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</si>
  <si>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</si>
  <si>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</si>
  <si>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</si>
  <si>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</si>
  <si>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</si>
  <si>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</si>
  <si>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</si>
  <si>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</si>
  <si>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</si>
  <si>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</si>
  <si>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</si>
  <si>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</si>
  <si>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</si>
  <si>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</si>
  <si>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</si>
  <si>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</si>
  <si>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</si>
  <si>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</si>
  <si>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</si>
  <si>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</si>
  <si>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</si>
  <si>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</si>
  <si>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</si>
  <si>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</si>
  <si>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</si>
  <si>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</si>
  <si>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</si>
  <si>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</si>
  <si>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</si>
  <si>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</si>
  <si>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</si>
  <si>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</si>
  <si>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</si>
  <si>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</si>
  <si>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</si>
  <si>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</si>
  <si>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</si>
  <si>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</si>
  <si>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</si>
  <si>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</si>
  <si>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</si>
  <si>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</si>
  <si>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</si>
  <si>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</si>
  <si>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</si>
  <si>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</si>
  <si>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</si>
  <si>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</si>
  <si>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</si>
  <si>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</si>
  <si>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</si>
  <si>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</si>
  <si>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</si>
  <si>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</si>
  <si>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</si>
  <si>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</si>
  <si>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</si>
  <si>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</si>
  <si>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</si>
  <si>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</si>
  <si>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</si>
  <si>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</si>
  <si>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</si>
  <si>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</si>
  <si>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</si>
  <si>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</si>
  <si>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</si>
  <si>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</si>
  <si>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</si>
  <si>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</si>
  <si>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</si>
  <si>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</si>
  <si>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</si>
  <si>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</si>
  <si>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</si>
  <si>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</si>
  <si>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</si>
  <si>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</si>
  <si>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</si>
  <si>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</si>
  <si>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</si>
  <si>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</si>
  <si>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</si>
  <si>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</si>
  <si>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</si>
  <si>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</si>
  <si>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</si>
  <si>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</si>
  <si>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</si>
  <si>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</si>
  <si>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</si>
  <si>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</si>
  <si>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</si>
  <si>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</si>
  <si>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</si>
  <si>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</si>
  <si>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</si>
  <si>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</si>
  <si>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</si>
  <si>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</si>
  <si>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</si>
  <si>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</si>
  <si>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</si>
  <si>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</si>
  <si>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</si>
  <si>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</si>
  <si>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</si>
  <si>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</si>
  <si>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</si>
  <si>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</si>
  <si>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</si>
  <si>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</si>
  <si>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</si>
  <si>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</si>
  <si>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</si>
  <si>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</si>
  <si>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</si>
  <si>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</si>
  <si>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</si>
  <si>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</si>
  <si>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</si>
  <si>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</si>
  <si>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</si>
  <si>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</si>
  <si>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</si>
  <si>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</si>
  <si>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</si>
  <si>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</si>
  <si>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</si>
  <si>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</si>
  <si>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</si>
  <si>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</si>
  <si>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</si>
  <si>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</si>
  <si>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</si>
  <si>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</si>
  <si>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</si>
  <si>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</si>
  <si>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</si>
  <si>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</si>
  <si>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</si>
  <si>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</si>
  <si>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</si>
  <si>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</si>
  <si>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</si>
  <si>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</si>
  <si>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</si>
  <si>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</si>
  <si>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</si>
  <si>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</si>
  <si>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</si>
  <si>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</si>
  <si>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</si>
  <si>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</si>
  <si>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</si>
  <si>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</si>
  <si>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</si>
  <si>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</si>
  <si>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</si>
  <si>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</si>
  <si>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</si>
  <si>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</si>
  <si>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</si>
  <si>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</si>
  <si>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</si>
  <si>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</si>
  <si>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</si>
  <si>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</si>
  <si>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</si>
  <si>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</si>
  <si>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</si>
  <si>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</si>
  <si>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</si>
  <si>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</si>
  <si>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</si>
  <si>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</si>
  <si>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</si>
  <si>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</si>
  <si>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</si>
  <si>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</si>
  <si>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</si>
  <si>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</si>
  <si>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</si>
  <si>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</si>
  <si>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</si>
  <si>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</si>
  <si>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</si>
  <si>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</si>
  <si>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</si>
  <si>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</si>
  <si>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</si>
  <si>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</si>
  <si>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</si>
  <si>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</si>
  <si>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</si>
  <si>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</si>
  <si>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</si>
  <si>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</si>
  <si>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</si>
  <si>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</si>
  <si>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</si>
  <si>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</si>
  <si>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</si>
  <si>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</si>
  <si>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</si>
  <si>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</si>
  <si>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</si>
  <si>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</si>
  <si>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</si>
  <si>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</si>
  <si>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</si>
  <si>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</si>
  <si>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</si>
  <si>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</si>
  <si>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</si>
  <si>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</si>
  <si>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</si>
  <si>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</si>
  <si>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</si>
  <si>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</si>
  <si>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</si>
  <si>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</si>
  <si>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</si>
  <si>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</si>
  <si>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</si>
  <si>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</si>
  <si>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</si>
  <si>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</si>
  <si>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</si>
  <si>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</si>
  <si>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</si>
  <si>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</si>
  <si>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</si>
  <si>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</si>
  <si>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</si>
  <si>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</si>
  <si>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</si>
  <si>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</si>
  <si>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</si>
  <si>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</si>
  <si>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</si>
  <si>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</si>
  <si>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</si>
  <si>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</si>
  <si>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</si>
  <si>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</si>
  <si>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</si>
  <si>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</si>
  <si>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</si>
  <si>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</si>
  <si>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</si>
  <si>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</si>
  <si>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</si>
  <si>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</si>
  <si>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</si>
  <si>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</si>
  <si>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</si>
  <si>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</si>
  <si>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</si>
  <si>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</si>
  <si>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</si>
  <si>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</si>
  <si>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</si>
  <si>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</si>
  <si>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</si>
  <si>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</si>
  <si>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</si>
  <si>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</si>
  <si>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</si>
  <si>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</si>
  <si>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</si>
  <si>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</si>
  <si>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</si>
  <si>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</si>
  <si>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</si>
  <si>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</si>
  <si>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</si>
  <si>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</si>
  <si>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</si>
  <si>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</si>
  <si>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</si>
  <si>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</si>
  <si>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</si>
  <si>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</si>
  <si>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</si>
  <si>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</si>
  <si>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</si>
  <si>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</si>
  <si>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</si>
  <si>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</si>
  <si>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</si>
  <si>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</si>
  <si>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</si>
  <si>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</si>
  <si>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</si>
  <si>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</si>
  <si>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</si>
  <si>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</si>
  <si>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</si>
  <si>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</si>
  <si>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</si>
  <si>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</si>
  <si>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</si>
  <si>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</si>
  <si>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</si>
  <si>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</si>
  <si>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</si>
  <si>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</si>
  <si>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</si>
  <si>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</si>
  <si>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</si>
  <si>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</si>
  <si>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</si>
  <si>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</si>
  <si>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</si>
  <si>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</si>
  <si>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</si>
  <si>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</si>
  <si>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</si>
  <si>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</si>
  <si>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</si>
  <si>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</si>
  <si>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</si>
  <si>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</si>
  <si>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</si>
  <si>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</si>
  <si>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</si>
  <si>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</si>
  <si>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</si>
  <si>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</si>
  <si>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</si>
  <si>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</si>
  <si>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</si>
  <si>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</si>
  <si>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</si>
  <si>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</si>
  <si>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</si>
  <si>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</si>
  <si>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</si>
  <si>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</si>
  <si>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</si>
  <si>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</si>
  <si>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</si>
  <si>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</si>
  <si>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</si>
  <si>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</si>
  <si>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</si>
  <si>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</si>
  <si>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</si>
  <si>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</si>
  <si>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</si>
  <si>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</si>
  <si>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</si>
  <si>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</si>
  <si>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</si>
  <si>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</si>
  <si>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</si>
  <si>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</si>
  <si>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</si>
  <si>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</si>
  <si>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</si>
  <si>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</si>
  <si>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</si>
  <si>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</si>
  <si>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</si>
  <si>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</si>
  <si>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</si>
  <si>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</si>
  <si>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</si>
  <si>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</si>
  <si>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</si>
  <si>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</si>
  <si>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</si>
  <si>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</si>
  <si>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</si>
  <si>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</si>
  <si>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</si>
  <si>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</si>
  <si>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</si>
  <si>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</si>
  <si>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</si>
  <si>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</si>
  <si>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</si>
  <si>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</si>
  <si>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</si>
  <si>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</si>
  <si>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</si>
  <si>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</si>
  <si>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</si>
  <si>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</si>
  <si>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</si>
  <si>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</si>
  <si>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</si>
  <si>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</si>
  <si>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</si>
  <si>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</si>
  <si>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</si>
  <si>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</si>
  <si>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</si>
  <si>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</si>
  <si>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</si>
  <si>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</si>
  <si>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</si>
  <si>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</si>
  <si>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</si>
  <si>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</si>
  <si>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</si>
  <si>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</si>
  <si>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</si>
  <si>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</si>
  <si>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</si>
  <si>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</si>
  <si>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</si>
  <si>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</si>
  <si>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</si>
  <si>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</si>
  <si>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</si>
  <si>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</si>
  <si>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</si>
  <si>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</si>
  <si>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</si>
  <si>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</si>
  <si>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</si>
  <si>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</si>
  <si>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</si>
  <si>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</si>
  <si>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</si>
  <si>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</si>
  <si>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</si>
  <si>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</si>
  <si>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</si>
  <si>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</si>
  <si>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</si>
  <si>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</si>
  <si>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</si>
  <si>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</si>
  <si>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</si>
  <si>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</si>
  <si>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</si>
  <si>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</si>
  <si>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</si>
  <si>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</si>
  <si>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</si>
  <si>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</si>
  <si>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</si>
  <si>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</si>
  <si>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</si>
  <si>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</si>
  <si>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</si>
  <si>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</si>
  <si>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</si>
  <si>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</si>
  <si>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</si>
  <si>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</si>
  <si>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</si>
  <si>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</si>
  <si>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</si>
  <si>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</si>
  <si>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</si>
  <si>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</si>
  <si>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</si>
  <si>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</si>
  <si>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</si>
  <si>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</si>
  <si>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</si>
  <si>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</si>
  <si>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</si>
  <si>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</si>
  <si>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</si>
  <si>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</si>
  <si>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</si>
  <si>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</si>
  <si>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</si>
  <si>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</si>
  <si>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</si>
  <si>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</si>
  <si>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</si>
  <si>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</si>
  <si>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</si>
  <si>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</si>
  <si>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</si>
  <si>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</si>
  <si>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</si>
  <si>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</si>
  <si>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</si>
  <si>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</si>
  <si>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</si>
  <si>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</si>
  <si>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</si>
  <si>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</si>
  <si>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</si>
  <si>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</si>
  <si>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</si>
  <si>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</si>
  <si>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</si>
  <si>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</si>
  <si>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</si>
  <si>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</si>
  <si>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</si>
  <si>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</si>
  <si>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</si>
  <si>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</si>
  <si>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</si>
  <si>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</si>
  <si>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</si>
  <si>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</si>
  <si>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</si>
  <si>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</si>
  <si>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</si>
  <si>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</si>
  <si>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</si>
  <si>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</si>
  <si>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</si>
  <si>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</si>
  <si>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</si>
  <si>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</si>
  <si>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</si>
  <si>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</si>
  <si>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</si>
  <si>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</si>
  <si>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</si>
  <si>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</si>
  <si>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</si>
  <si>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</si>
  <si>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</si>
  <si>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</si>
  <si>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</si>
  <si>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</si>
  <si>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</si>
  <si>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</si>
  <si>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</si>
  <si>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</si>
  <si>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</si>
  <si>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</si>
  <si>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</si>
  <si>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</si>
  <si>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</si>
  <si>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</si>
  <si>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</si>
  <si>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</si>
  <si>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</si>
  <si>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</si>
  <si>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</si>
  <si>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</si>
  <si>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</si>
  <si>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</si>
  <si>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</si>
  <si>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</si>
  <si>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</si>
  <si>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</si>
  <si>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</si>
  <si>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</si>
  <si>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</si>
  <si>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</si>
  <si>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</si>
  <si>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</si>
  <si>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</si>
  <si>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</si>
  <si>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</si>
  <si>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</si>
  <si>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</si>
  <si>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</si>
  <si>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</si>
  <si>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</si>
  <si>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</si>
  <si>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</si>
  <si>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</si>
  <si>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</si>
  <si>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</si>
  <si>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</si>
  <si>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</si>
  <si>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</si>
  <si>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</si>
  <si>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</si>
  <si>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</si>
  <si>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</si>
  <si>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</si>
  <si>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</si>
  <si>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</si>
  <si>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</si>
  <si>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</si>
  <si>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</si>
  <si>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</si>
  <si>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</si>
  <si>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</si>
  <si>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</si>
  <si>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</si>
  <si>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</si>
  <si>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</si>
  <si>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</si>
  <si>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</si>
  <si>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</si>
  <si>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</si>
  <si>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</si>
  <si>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</si>
  <si>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</si>
  <si>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</si>
  <si>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</si>
  <si>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</si>
  <si>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</si>
  <si>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</si>
  <si>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</si>
  <si>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</si>
  <si>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</si>
  <si>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</si>
  <si>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</si>
  <si>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</si>
  <si>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</si>
  <si>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</si>
  <si>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</si>
  <si>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</si>
  <si>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</si>
  <si>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</si>
  <si>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</si>
  <si>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</si>
  <si>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</si>
  <si>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</si>
  <si>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</si>
  <si>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</si>
  <si>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</si>
  <si>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</si>
  <si>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</si>
  <si>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</si>
  <si>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</si>
  <si>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</si>
  <si>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</si>
  <si>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</si>
  <si>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</si>
  <si>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</si>
  <si>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</si>
  <si>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</si>
  <si>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</si>
  <si>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</si>
  <si>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</si>
  <si>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</si>
  <si>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</si>
  <si>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</si>
  <si>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</si>
  <si>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</si>
  <si>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</si>
  <si>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</si>
  <si>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</si>
  <si>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</si>
  <si>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</si>
  <si>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</si>
  <si>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</si>
  <si>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</si>
  <si>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</si>
  <si>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</si>
  <si>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</si>
  <si>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</si>
  <si>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</si>
  <si>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</si>
  <si>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</si>
  <si>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</si>
  <si>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</si>
  <si>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</si>
  <si>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</si>
  <si>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</si>
  <si>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</si>
  <si>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</si>
  <si>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</si>
  <si>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</si>
  <si>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</si>
  <si>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</si>
  <si>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</si>
  <si>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</si>
  <si>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</si>
  <si>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</si>
  <si>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</si>
  <si>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</si>
  <si>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</si>
  <si>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</si>
  <si>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</si>
  <si>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</si>
  <si>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</si>
  <si>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</si>
  <si>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</si>
  <si>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</si>
  <si>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</si>
  <si>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</si>
  <si>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</si>
  <si>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</si>
  <si>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</si>
  <si>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</si>
  <si>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</si>
  <si>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</si>
  <si>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</si>
  <si>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</si>
  <si>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</si>
  <si>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</si>
  <si>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</si>
  <si>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</si>
  <si>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</si>
  <si>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</si>
  <si>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</si>
  <si>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</si>
  <si>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</si>
  <si>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</si>
  <si>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</si>
  <si>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</si>
  <si>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</si>
  <si>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</si>
  <si>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</si>
  <si>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</si>
  <si>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</si>
  <si>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</si>
  <si>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</si>
  <si>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</si>
  <si>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</si>
  <si>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</si>
  <si>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</si>
  <si>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</si>
  <si>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</si>
  <si>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</si>
  <si>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</si>
  <si>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</si>
  <si>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</si>
  <si>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</si>
  <si>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</si>
  <si>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</si>
  <si>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</si>
  <si>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</si>
  <si>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</si>
  <si>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</si>
  <si>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</si>
  <si>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</si>
  <si>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</si>
  <si>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</si>
  <si>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</si>
  <si>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</si>
  <si>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</si>
  <si>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</si>
  <si>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</si>
  <si>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</si>
  <si>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</si>
  <si>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</si>
  <si>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</si>
  <si>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</si>
  <si>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</si>
  <si>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</si>
  <si>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</si>
  <si>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</si>
  <si>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</si>
  <si>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</si>
  <si>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</si>
  <si>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</si>
  <si>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</si>
  <si>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</si>
  <si>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</si>
  <si>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</si>
  <si>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</si>
  <si>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</si>
  <si>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</si>
  <si>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</si>
  <si>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</si>
  <si>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</si>
  <si>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</si>
  <si>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</si>
  <si>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</si>
  <si>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</si>
  <si>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</si>
  <si>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</si>
  <si>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</si>
  <si>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</si>
  <si>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</si>
  <si>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</si>
  <si>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</si>
  <si>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</si>
  <si>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</si>
  <si>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</si>
  <si>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</si>
  <si>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</si>
  <si>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</si>
  <si>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</si>
  <si>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</si>
  <si>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</si>
  <si>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</si>
  <si>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</si>
  <si>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</si>
  <si>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</si>
  <si>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</si>
  <si>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</si>
  <si>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</si>
  <si>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</si>
  <si>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</si>
  <si>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</si>
  <si>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</si>
  <si>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</si>
  <si>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</si>
  <si>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</si>
  <si>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</si>
  <si>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</si>
  <si>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</si>
  <si>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</si>
  <si>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</si>
  <si>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</si>
  <si>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</si>
  <si>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</si>
  <si>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</si>
  <si>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</si>
  <si>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</si>
  <si>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</si>
  <si>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</si>
  <si>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</si>
  <si>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</si>
  <si>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</si>
  <si>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</si>
  <si>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</si>
  <si>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</si>
  <si>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</si>
  <si>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</si>
  <si>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</si>
  <si>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</si>
  <si>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</si>
  <si>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</si>
  <si>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</si>
  <si>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</si>
  <si>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</si>
  <si>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</si>
  <si>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</si>
  <si>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</si>
  <si>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</si>
  <si>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</si>
  <si>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</si>
  <si>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</si>
  <si>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</si>
  <si>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</si>
  <si>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</si>
  <si>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</si>
  <si>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</si>
  <si>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</si>
  <si>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</si>
  <si>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</si>
  <si>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</si>
  <si>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</si>
  <si>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</si>
  <si>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</si>
  <si>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</si>
  <si>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</si>
  <si>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</si>
  <si>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</si>
  <si>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</si>
  <si>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</si>
  <si>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</si>
  <si>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</si>
  <si>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</si>
  <si>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</si>
  <si>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</si>
  <si>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</si>
  <si>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</si>
  <si>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</si>
  <si>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</si>
  <si>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</si>
  <si>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</si>
  <si>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</si>
  <si>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</si>
  <si>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</si>
  <si>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</si>
  <si>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</si>
  <si>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</si>
  <si>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</si>
  <si>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</si>
  <si>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</si>
  <si>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</si>
  <si>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</si>
  <si>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</si>
  <si>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</si>
  <si>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</si>
  <si>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</si>
  <si>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</si>
  <si>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</si>
  <si>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</si>
  <si>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</si>
  <si>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</si>
  <si>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</si>
  <si>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</si>
  <si>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</si>
  <si>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</si>
  <si>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</si>
  <si>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</si>
  <si>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</si>
  <si>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</si>
  <si>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</si>
  <si>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</si>
  <si>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</si>
  <si>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</si>
  <si>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</si>
  <si>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</si>
  <si>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</si>
  <si>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</si>
  <si>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</si>
  <si>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</si>
  <si>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</si>
  <si>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</si>
  <si>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</si>
  <si>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</si>
  <si>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</si>
  <si>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</si>
  <si>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</si>
  <si>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</si>
  <si>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</si>
  <si>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</si>
  <si>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</si>
  <si>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</si>
  <si>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</si>
  <si>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</si>
  <si>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</si>
  <si>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</si>
  <si>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</si>
  <si>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</si>
  <si>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</si>
  <si>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</si>
  <si>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</si>
  <si>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</si>
  <si>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</si>
  <si>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</si>
  <si>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</si>
  <si>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</si>
  <si>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</si>
  <si>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</si>
  <si>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</si>
  <si>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</si>
  <si>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</si>
  <si>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</si>
  <si>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</si>
  <si>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</si>
  <si>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</si>
  <si>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</si>
  <si>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</si>
  <si>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</si>
  <si>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</si>
  <si>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</si>
  <si>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</si>
  <si>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</si>
  <si>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</si>
  <si>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</si>
  <si>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</si>
  <si>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</si>
  <si>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</si>
  <si>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</si>
  <si>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</si>
  <si>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</si>
  <si>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</si>
  <si>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</si>
  <si>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</si>
  <si>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</si>
  <si>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</si>
  <si>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</si>
  <si>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</si>
  <si>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</si>
  <si>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</si>
  <si>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</si>
  <si>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</si>
  <si>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</si>
  <si>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</si>
  <si>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</si>
  <si>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</si>
  <si>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</si>
  <si>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</si>
  <si>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</si>
  <si>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</si>
  <si>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</si>
  <si>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</si>
  <si>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</si>
  <si>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</si>
  <si>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</si>
  <si>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</si>
  <si>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</si>
  <si>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</si>
  <si>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</si>
  <si>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</si>
  <si>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</si>
  <si>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</si>
  <si>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</si>
  <si>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</si>
  <si>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</si>
  <si>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</si>
  <si>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</si>
  <si>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</si>
  <si>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</si>
  <si>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</si>
  <si>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</si>
  <si>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</si>
  <si>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</si>
  <si>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</si>
  <si>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</si>
  <si>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</si>
  <si>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</si>
  <si>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</si>
  <si>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</si>
  <si>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</si>
  <si>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</si>
  <si>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</si>
  <si>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</si>
  <si>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</si>
  <si>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</si>
  <si>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</si>
  <si>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</si>
  <si>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</si>
  <si>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</si>
  <si>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</si>
  <si>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</si>
  <si>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</si>
  <si>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</si>
  <si>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</si>
  <si>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</si>
  <si>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</si>
  <si>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</si>
  <si>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</si>
  <si>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</si>
  <si>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</si>
  <si>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</si>
  <si>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</si>
  <si>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</si>
  <si>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</si>
  <si>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</si>
  <si>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</si>
  <si>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</si>
  <si>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</si>
  <si>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</si>
  <si>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</si>
  <si>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</si>
  <si>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</si>
  <si>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</si>
  <si>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</si>
  <si>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</si>
  <si>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</si>
  <si>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</si>
  <si>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</si>
  <si>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</si>
  <si>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</si>
  <si>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</si>
  <si>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</si>
  <si>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</si>
  <si>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</si>
  <si>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</si>
  <si>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</si>
  <si>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</si>
  <si>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</si>
  <si>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</si>
  <si>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</si>
  <si>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</si>
  <si>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</si>
  <si>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</si>
  <si>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</si>
  <si>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</si>
  <si>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</si>
  <si>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</si>
  <si>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</si>
  <si>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</si>
  <si>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</si>
  <si>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</si>
  <si>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</si>
  <si>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</si>
  <si>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</si>
  <si>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</si>
  <si>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</si>
  <si>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</si>
  <si>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</si>
  <si>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</si>
  <si>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</si>
  <si>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</si>
  <si>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</si>
  <si>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</si>
  <si>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</si>
  <si>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</si>
  <si>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</si>
  <si>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</si>
  <si>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</si>
  <si>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</si>
  <si>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</si>
  <si>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</si>
  <si>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</si>
  <si>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</si>
  <si>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</si>
  <si>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</si>
  <si>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</si>
  <si>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</si>
  <si>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</si>
  <si>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</si>
  <si>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</si>
  <si>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</si>
  <si>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</si>
  <si>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</si>
  <si>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</si>
  <si>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</si>
  <si>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</si>
  <si>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</si>
  <si>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</si>
  <si>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</si>
  <si>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</si>
  <si>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</si>
  <si>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</si>
  <si>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</si>
  <si>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</si>
  <si>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</si>
  <si>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</si>
  <si>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</si>
  <si>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</si>
  <si>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</si>
  <si>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</si>
  <si>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</si>
  <si>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</si>
  <si>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</si>
  <si>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</si>
  <si>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</si>
  <si>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</si>
  <si>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</si>
  <si>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</si>
  <si>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</si>
  <si>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</si>
  <si>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</si>
  <si>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</si>
  <si>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</si>
  <si>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</si>
  <si>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</si>
  <si>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</si>
  <si>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</si>
  <si>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</si>
  <si>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</si>
  <si>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</si>
  <si>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</si>
  <si>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</si>
  <si>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</si>
  <si>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</si>
  <si>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</si>
  <si>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</si>
  <si>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</si>
  <si>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</si>
  <si>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</si>
  <si>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</si>
  <si>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</si>
  <si>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</si>
  <si>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</si>
  <si>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</si>
  <si>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</si>
  <si>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</si>
  <si>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</si>
  <si>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</si>
  <si>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</si>
  <si>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</si>
  <si>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</si>
  <si>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</si>
  <si>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</si>
  <si>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</si>
  <si>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</si>
  <si>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</si>
  <si>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</si>
  <si>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</si>
  <si>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</si>
  <si>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</si>
  <si>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</si>
  <si>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</si>
  <si>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</si>
  <si>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</si>
  <si>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</si>
  <si>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</si>
  <si>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</si>
  <si>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</si>
  <si>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</si>
  <si>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</si>
  <si>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</si>
  <si>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</si>
  <si>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</si>
  <si>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</si>
  <si>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</si>
  <si>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</si>
  <si>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</si>
  <si>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</si>
  <si>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</si>
  <si>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</si>
  <si>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</si>
  <si>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</si>
  <si>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</si>
  <si>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</si>
  <si>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</si>
  <si>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</si>
  <si>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</si>
  <si>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</si>
  <si>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</si>
  <si>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</si>
  <si>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</si>
  <si>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</si>
  <si>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</si>
  <si>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</si>
  <si>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</si>
  <si>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</si>
  <si>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</si>
  <si>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</si>
  <si>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</si>
  <si>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</si>
  <si>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</si>
  <si>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</si>
  <si>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</si>
  <si>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</si>
  <si>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</si>
  <si>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</si>
  <si>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</si>
  <si>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</si>
  <si>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</si>
  <si>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</si>
  <si>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</si>
  <si>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</si>
  <si>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</si>
  <si>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</si>
  <si>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</si>
  <si>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</si>
  <si>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</si>
  <si>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</si>
  <si>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</si>
  <si>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</si>
  <si>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</si>
  <si>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</si>
  <si>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</si>
  <si>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</si>
  <si>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</si>
  <si>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</si>
  <si>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</si>
  <si>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</si>
  <si>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</si>
  <si>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</si>
  <si>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</si>
  <si>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</si>
  <si>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</si>
  <si>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</si>
  <si>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</si>
  <si>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</si>
  <si>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</si>
  <si>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</si>
  <si>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</si>
  <si>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</si>
  <si>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</si>
  <si>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</si>
  <si>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</si>
  <si>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</si>
  <si>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</si>
  <si>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</si>
  <si>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</si>
  <si>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</si>
  <si>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</si>
  <si>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</si>
  <si>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</si>
  <si>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</si>
  <si>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</si>
  <si>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</si>
  <si>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</si>
  <si>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</si>
  <si>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</si>
  <si>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</si>
  <si>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</si>
  <si>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</si>
  <si>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</si>
  <si>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</si>
  <si>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</si>
  <si>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</si>
  <si>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</si>
  <si>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</si>
  <si>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</si>
  <si>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</si>
  <si>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</si>
  <si>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</si>
  <si>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</si>
  <si>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</si>
  <si>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</si>
  <si>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</si>
  <si>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</si>
  <si>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</si>
  <si>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</si>
  <si>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</si>
  <si>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</si>
  <si>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</si>
  <si>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</si>
  <si>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</si>
  <si>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</si>
  <si>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</si>
  <si>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</si>
  <si>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</si>
  <si>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</si>
  <si>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</si>
  <si>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</si>
  <si>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</si>
  <si>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</si>
  <si>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</si>
  <si>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</si>
  <si>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</si>
  <si>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</si>
  <si>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</si>
  <si>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</si>
  <si>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</si>
  <si>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</si>
  <si>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</si>
  <si>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</si>
  <si>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</si>
  <si>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</si>
  <si>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</si>
  <si>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</si>
  <si>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</si>
  <si>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</si>
  <si>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</si>
  <si>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</si>
  <si>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</si>
  <si>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</si>
  <si>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</si>
  <si>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</si>
  <si>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</si>
  <si>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</si>
  <si>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</si>
  <si>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</si>
  <si>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</si>
  <si>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</si>
  <si>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</si>
  <si>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</si>
  <si>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</si>
  <si>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</si>
  <si>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</si>
  <si>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</si>
  <si>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</si>
  <si>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</si>
  <si>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</si>
  <si>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</si>
  <si>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</si>
  <si>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</si>
  <si>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</si>
  <si>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</si>
  <si>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</si>
  <si>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</si>
  <si>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</si>
  <si>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</si>
  <si>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</si>
  <si>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</si>
  <si>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</si>
  <si>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</si>
  <si>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</si>
  <si>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</si>
  <si>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</si>
  <si>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</si>
  <si>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</si>
  <si>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</si>
  <si>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</si>
  <si>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</si>
  <si>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</si>
  <si>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</si>
  <si>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</si>
  <si>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</si>
  <si>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</si>
  <si>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</si>
  <si>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</si>
  <si>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</si>
  <si>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</si>
  <si>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</si>
  <si>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</si>
  <si>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</si>
  <si>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</si>
  <si>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</si>
  <si>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</si>
  <si>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</si>
  <si>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</si>
  <si>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</si>
  <si>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</si>
  <si>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</si>
  <si>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</si>
  <si>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</si>
  <si>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</si>
  <si>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</si>
  <si>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</si>
  <si>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</si>
  <si>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</si>
  <si>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</si>
  <si>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</si>
  <si>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</si>
  <si>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</si>
  <si>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</si>
  <si>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</si>
  <si>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</si>
  <si>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</si>
  <si>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</si>
  <si>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</si>
  <si>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</si>
  <si>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</si>
  <si>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</si>
  <si>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</si>
  <si>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</si>
  <si>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</si>
  <si>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</si>
  <si>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</si>
  <si>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</si>
  <si>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</si>
  <si>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</si>
  <si>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</si>
  <si>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</si>
  <si>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</si>
  <si>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</si>
  <si>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</si>
  <si>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</si>
  <si>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</si>
  <si>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</si>
  <si>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</si>
  <si>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</si>
  <si>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</si>
  <si>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</si>
  <si>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</si>
  <si>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</si>
  <si>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</si>
  <si>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</si>
  <si>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</si>
  <si>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</si>
  <si>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</si>
  <si>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</si>
  <si>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</si>
  <si>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</si>
  <si>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</si>
  <si>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</si>
  <si>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</si>
  <si>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</si>
  <si>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</si>
  <si>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</si>
  <si>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</si>
  <si>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</si>
  <si>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</si>
  <si>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</si>
  <si>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</si>
  <si>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</si>
  <si>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</si>
  <si>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</si>
  <si>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</si>
  <si>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</si>
  <si>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</si>
  <si>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</si>
  <si>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</si>
  <si>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</si>
  <si>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</si>
  <si>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</si>
  <si>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</si>
  <si>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</si>
  <si>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</si>
  <si>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</si>
  <si>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</si>
  <si>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</si>
  <si>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</si>
  <si>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</si>
  <si>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</si>
  <si>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</si>
  <si>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</si>
  <si>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</si>
  <si>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</si>
  <si>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</si>
  <si>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</si>
  <si>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</si>
  <si>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</si>
  <si>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</si>
  <si>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</si>
  <si>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</si>
  <si>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</si>
  <si>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</si>
  <si>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</si>
  <si>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</si>
  <si>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</si>
  <si>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</si>
  <si>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</si>
  <si>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</si>
  <si>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</si>
  <si>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</si>
  <si>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</si>
  <si>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</si>
  <si>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</si>
  <si>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</si>
  <si>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</si>
  <si>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</si>
  <si>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</si>
  <si>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</si>
  <si>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</si>
  <si>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</si>
  <si>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</si>
  <si>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</si>
  <si>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</si>
  <si>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</si>
  <si>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</si>
  <si>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</si>
  <si>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</si>
  <si>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</si>
  <si>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</si>
  <si>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</si>
  <si>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</si>
  <si>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</si>
  <si>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</si>
  <si>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</si>
  <si>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</si>
  <si>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</si>
  <si>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</si>
  <si>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</si>
  <si>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</si>
  <si>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</si>
  <si>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</si>
  <si>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</si>
  <si>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</si>
  <si>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</si>
  <si>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</si>
  <si>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</si>
  <si>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</si>
  <si>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</si>
  <si>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</si>
  <si>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</si>
  <si>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</si>
  <si>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</si>
  <si>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</si>
  <si>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</si>
  <si>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</si>
  <si>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</si>
  <si>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</si>
  <si>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</si>
  <si>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</si>
  <si>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</si>
  <si>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</si>
  <si>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</si>
  <si>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</si>
  <si>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</si>
  <si>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</si>
  <si>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</si>
  <si>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</si>
  <si>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</si>
  <si>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</si>
  <si>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</si>
  <si>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</si>
  <si>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</si>
  <si>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</si>
  <si>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</si>
  <si>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</si>
  <si>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</si>
  <si>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</si>
  <si>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</si>
  <si>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</si>
  <si>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</si>
  <si>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</si>
  <si>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</si>
  <si>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</si>
  <si>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</si>
  <si>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</si>
  <si>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</si>
  <si>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</si>
  <si>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</si>
  <si>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</si>
  <si>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</si>
  <si>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</si>
  <si>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</si>
  <si>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</si>
  <si>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</si>
  <si>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</si>
  <si>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</si>
  <si>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</si>
  <si>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</si>
  <si>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</si>
  <si>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</si>
  <si>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</si>
  <si>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</si>
  <si>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</si>
  <si>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</si>
  <si>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</si>
  <si>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</si>
  <si>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</si>
  <si>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</si>
  <si>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</si>
  <si>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</si>
  <si>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</si>
  <si>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</si>
  <si>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</si>
  <si>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</si>
  <si>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</si>
  <si>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</si>
  <si>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</si>
  <si>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</si>
  <si>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</si>
  <si>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</si>
  <si>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</si>
  <si>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</si>
  <si>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</si>
  <si>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</si>
  <si>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</si>
  <si>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</si>
  <si>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</si>
  <si>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</si>
  <si>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</si>
  <si>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</si>
  <si>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</si>
  <si>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</si>
  <si>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</si>
  <si>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</si>
  <si>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</si>
  <si>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</si>
  <si>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</si>
  <si>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</si>
  <si>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</si>
  <si>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</si>
  <si>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</si>
  <si>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</si>
  <si>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</si>
  <si>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</si>
  <si>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</si>
  <si>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</si>
  <si>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</si>
  <si>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</si>
  <si>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</si>
  <si>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</si>
  <si>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</si>
  <si>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</si>
  <si>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</si>
  <si>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</si>
  <si>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</si>
  <si>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</si>
  <si>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</si>
  <si>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</si>
  <si>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</si>
  <si>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</si>
  <si>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</si>
  <si>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</si>
  <si>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</si>
  <si>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</si>
  <si>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</si>
  <si>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</si>
  <si>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</si>
  <si>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</si>
  <si>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</si>
  <si>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</si>
  <si>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</si>
  <si>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</si>
  <si>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</si>
  <si>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</si>
  <si>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</si>
  <si>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</si>
  <si>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</si>
  <si>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</si>
  <si>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</si>
  <si>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</si>
  <si>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</si>
  <si>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</si>
  <si>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</si>
  <si>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</si>
  <si>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</si>
  <si>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</si>
  <si>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</si>
  <si>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</si>
  <si>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</si>
  <si>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</si>
  <si>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</si>
  <si>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</si>
  <si>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</si>
  <si>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</si>
  <si>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</si>
  <si>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</si>
  <si>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</si>
  <si>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</si>
  <si>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</si>
  <si>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</si>
  <si>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</si>
  <si>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</si>
  <si>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</si>
  <si>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</si>
  <si>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</si>
  <si>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</si>
  <si>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</si>
  <si>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</si>
  <si>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</si>
  <si>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</si>
  <si>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</si>
  <si>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</si>
  <si>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</si>
  <si>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</si>
  <si>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</si>
  <si>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</si>
  <si>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</si>
  <si>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</si>
  <si>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</si>
  <si>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</si>
  <si>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</si>
  <si>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</si>
  <si>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</si>
  <si>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</si>
  <si>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</si>
  <si>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</si>
  <si>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</si>
  <si>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</si>
  <si>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</si>
  <si>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</si>
  <si>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</si>
  <si>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</si>
  <si>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</si>
  <si>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</si>
  <si>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</si>
  <si>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</si>
  <si>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</si>
  <si>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</si>
  <si>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</si>
  <si>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</si>
  <si>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</si>
  <si>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</si>
  <si>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</si>
  <si>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</si>
  <si>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</si>
  <si>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</si>
  <si>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</si>
  <si>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</si>
  <si>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</si>
  <si>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</si>
  <si>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</si>
  <si>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</si>
  <si>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</si>
  <si>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</si>
  <si>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</si>
  <si>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</si>
  <si>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</si>
  <si>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</si>
  <si>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</si>
  <si>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</si>
  <si>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</si>
  <si>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</si>
  <si>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</si>
  <si>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</si>
  <si>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</si>
  <si>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</si>
  <si>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</si>
  <si>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</si>
  <si>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</si>
  <si>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</si>
  <si>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</si>
  <si>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</si>
  <si>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</si>
  <si>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</si>
  <si>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</si>
  <si>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</si>
  <si>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</si>
  <si>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</si>
  <si>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</si>
  <si>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</si>
  <si>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</si>
  <si>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</si>
  <si>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</si>
  <si>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</si>
  <si>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</si>
  <si>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</si>
  <si>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</si>
  <si>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</si>
  <si>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</si>
  <si>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</si>
  <si>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</si>
  <si>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</si>
  <si>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</si>
  <si>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</si>
  <si>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</si>
  <si>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</si>
  <si>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</si>
  <si>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</si>
  <si>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</si>
  <si>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</si>
  <si>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</si>
  <si>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</si>
  <si>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</si>
  <si>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</si>
  <si>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</si>
  <si>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</si>
  <si>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</si>
  <si>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</si>
  <si>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</si>
  <si>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</si>
  <si>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</si>
  <si>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</si>
  <si>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</si>
  <si>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</si>
  <si>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</si>
  <si>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</si>
  <si>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</si>
  <si>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</si>
  <si>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</si>
  <si>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</si>
  <si>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</si>
  <si>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</si>
  <si>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</si>
  <si>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</si>
  <si>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</si>
  <si>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</si>
  <si>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</si>
  <si>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</si>
  <si>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</si>
  <si>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</si>
  <si>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</si>
  <si>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</si>
  <si>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</si>
  <si>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</si>
  <si>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</si>
  <si>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</si>
  <si>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</si>
  <si>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</si>
  <si>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</si>
  <si>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</si>
  <si>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</si>
  <si>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</si>
  <si>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</si>
  <si>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</si>
  <si>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</si>
  <si>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</si>
  <si>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</si>
  <si>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</si>
  <si>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</si>
  <si>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</si>
  <si>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</si>
  <si>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</si>
  <si>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</si>
  <si>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</si>
  <si>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</si>
  <si>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</si>
  <si>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</si>
  <si>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</si>
  <si>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</si>
  <si>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</si>
  <si>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</si>
  <si>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</si>
  <si>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</si>
  <si>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</si>
  <si>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</si>
  <si>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</si>
  <si>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</si>
  <si>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</si>
  <si>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</si>
  <si>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</si>
  <si>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</si>
  <si>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</si>
  <si>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</si>
  <si>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</si>
  <si>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</si>
  <si>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</si>
  <si>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</si>
  <si>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</si>
  <si>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</si>
  <si>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</si>
  <si>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</si>
  <si>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</si>
  <si>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</si>
  <si>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</si>
  <si>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</si>
  <si>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</si>
  <si>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</si>
  <si>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</si>
  <si>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</si>
  <si>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</si>
  <si>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</si>
  <si>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</si>
  <si>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</si>
  <si>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</si>
  <si>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</si>
  <si>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</si>
  <si>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</si>
  <si>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</si>
  <si>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</si>
  <si>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</si>
  <si>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</si>
  <si>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</si>
  <si>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</si>
  <si>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</si>
  <si>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</si>
  <si>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</si>
  <si>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</si>
  <si>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</si>
  <si>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</si>
  <si>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</si>
  <si>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</si>
  <si>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</si>
  <si>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</si>
  <si>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</si>
  <si>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</si>
  <si>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</si>
  <si>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</si>
  <si>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</si>
  <si>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</si>
  <si>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</si>
  <si>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</si>
  <si>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</si>
  <si>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</si>
  <si>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</si>
  <si>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</si>
  <si>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</si>
  <si>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</si>
  <si>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</si>
  <si>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</si>
  <si>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</si>
  <si>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</si>
  <si>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</si>
  <si>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</si>
  <si>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</si>
  <si>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</si>
  <si>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</si>
  <si>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</si>
  <si>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</si>
  <si>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</si>
  <si>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</si>
  <si>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</si>
  <si>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</si>
  <si>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</si>
  <si>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</si>
  <si>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</si>
  <si>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</si>
  <si>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</si>
  <si>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</si>
  <si>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</si>
  <si>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</si>
  <si>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</si>
  <si>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</si>
  <si>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</si>
  <si>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</si>
  <si>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</si>
  <si>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</si>
  <si>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</si>
  <si>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</si>
  <si>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</si>
  <si>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</si>
  <si>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</si>
  <si>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</si>
  <si>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</si>
  <si>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</si>
  <si>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</si>
  <si>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</si>
  <si>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</si>
  <si>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</si>
  <si>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</si>
  <si>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</si>
  <si>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</si>
  <si>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</si>
  <si>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</si>
  <si>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</si>
  <si>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</si>
  <si>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</si>
  <si>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</si>
  <si>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</si>
  <si>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</si>
  <si>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</si>
  <si>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</si>
  <si>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</si>
  <si>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</si>
  <si>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</si>
  <si>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</si>
  <si>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</si>
  <si>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</si>
  <si>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</si>
  <si>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</si>
  <si>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</si>
  <si>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</si>
  <si>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</si>
  <si>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</si>
  <si>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</si>
  <si>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</si>
  <si>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</si>
  <si>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</si>
  <si>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</si>
  <si>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</si>
  <si>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</si>
  <si>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</si>
  <si>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</si>
  <si>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</si>
  <si>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</si>
  <si>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</si>
  <si>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</si>
  <si>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</si>
  <si>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</si>
  <si>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</si>
  <si>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</si>
  <si>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</si>
  <si>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</si>
  <si>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</si>
  <si>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</si>
  <si>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</si>
  <si>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</si>
  <si>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</si>
  <si>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</si>
  <si>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</si>
  <si>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</si>
  <si>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</si>
  <si>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</si>
  <si>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</si>
  <si>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</si>
  <si>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</si>
  <si>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</si>
  <si>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</si>
  <si>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</si>
  <si>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</si>
  <si>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</si>
  <si>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</si>
  <si>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</si>
  <si>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</si>
  <si>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</si>
  <si>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</si>
  <si>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</si>
  <si>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</si>
  <si>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</si>
  <si>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</si>
  <si>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</si>
  <si>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</si>
  <si>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</si>
  <si>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</si>
  <si>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</si>
  <si>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</si>
  <si>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</si>
  <si>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</si>
  <si>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</si>
  <si>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</si>
  <si>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</si>
  <si>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</si>
  <si>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</si>
  <si>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</si>
  <si>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</si>
  <si>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</si>
  <si>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</si>
  <si>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</si>
  <si>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</si>
  <si>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</si>
  <si>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</si>
  <si>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</si>
  <si>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</si>
  <si>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</si>
  <si>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</si>
  <si>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</si>
  <si>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</si>
  <si>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</si>
  <si>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</si>
  <si>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</si>
  <si>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</si>
  <si>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</si>
  <si>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</si>
  <si>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</si>
  <si>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</si>
  <si>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</si>
  <si>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</si>
  <si>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</si>
  <si>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</si>
  <si>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</si>
  <si>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</si>
  <si>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</si>
  <si>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</si>
  <si>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</si>
  <si>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</si>
  <si>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</si>
  <si>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</si>
  <si>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</si>
  <si>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</si>
  <si>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</si>
  <si>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</si>
  <si>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</si>
  <si>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</si>
  <si>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</si>
  <si>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</si>
  <si>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</si>
  <si>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</si>
  <si>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</si>
  <si>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</si>
  <si>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</si>
  <si>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</si>
  <si>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</si>
  <si>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</si>
  <si>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</si>
  <si>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</si>
  <si>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</si>
  <si>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</si>
  <si>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</si>
  <si>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</si>
  <si>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</si>
  <si>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</si>
  <si>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</si>
  <si>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</si>
  <si>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</si>
  <si>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</si>
  <si>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</si>
  <si>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</si>
  <si>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</si>
  <si>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</si>
  <si>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</si>
  <si>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</si>
  <si>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</si>
  <si>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</si>
  <si>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</si>
  <si>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</si>
  <si>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</si>
  <si>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</si>
  <si>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</si>
  <si>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</si>
  <si>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</si>
  <si>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</si>
  <si>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</si>
  <si>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</si>
  <si>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</si>
  <si>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</si>
  <si>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</si>
  <si>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</si>
  <si>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</si>
  <si>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</si>
  <si>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</si>
  <si>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</si>
  <si>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</si>
  <si>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</si>
  <si>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</si>
  <si>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</si>
  <si>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</si>
  <si>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</si>
  <si>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</si>
  <si>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</si>
  <si>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</si>
  <si>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</si>
  <si>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</si>
  <si>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</si>
  <si>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</si>
  <si>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</si>
  <si>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</si>
  <si>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</si>
  <si>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</si>
  <si>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</si>
  <si>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</si>
  <si>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</si>
  <si>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</si>
  <si>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</si>
  <si>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</si>
  <si>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</si>
  <si>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</si>
  <si>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</si>
  <si>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</si>
  <si>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</si>
  <si>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</si>
  <si>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</si>
  <si>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</si>
  <si>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</si>
  <si>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</si>
  <si>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</si>
  <si>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</si>
  <si>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</si>
  <si>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</si>
  <si>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</si>
  <si>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</si>
  <si>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</si>
  <si>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</si>
  <si>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</si>
  <si>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</si>
  <si>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</si>
  <si>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</si>
  <si>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</si>
  <si>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</si>
  <si>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</si>
  <si>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</si>
  <si>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</si>
  <si>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</si>
  <si>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</si>
  <si>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</si>
  <si>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</si>
  <si>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</si>
  <si>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</si>
  <si>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</si>
  <si>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</si>
  <si>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</si>
  <si>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</si>
  <si>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</si>
  <si>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</si>
  <si>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</si>
  <si>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</si>
  <si>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</si>
  <si>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</si>
  <si>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</si>
  <si>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</si>
  <si>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</si>
  <si>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</si>
  <si>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</si>
  <si>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</si>
  <si>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</si>
  <si>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</si>
  <si>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</si>
  <si>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</si>
  <si>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</si>
  <si>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</si>
  <si>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</si>
  <si>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</si>
  <si>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</si>
  <si>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</si>
  <si>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</si>
  <si>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</si>
  <si>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</si>
  <si>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</si>
  <si>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</si>
  <si>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</si>
  <si>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</si>
  <si>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</si>
  <si>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</si>
  <si>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</si>
  <si>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</si>
  <si>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</si>
  <si>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</si>
  <si>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</si>
  <si>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</si>
  <si>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</si>
  <si>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</si>
  <si>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</si>
  <si>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</si>
  <si>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</si>
  <si>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</si>
  <si>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</si>
  <si>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</si>
  <si>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</si>
  <si>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</si>
  <si>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</si>
  <si>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</si>
  <si>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</si>
  <si>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</si>
  <si>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</si>
  <si>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</si>
  <si>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</si>
  <si>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</si>
  <si>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</si>
  <si>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</si>
  <si>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</si>
  <si>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</si>
  <si>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</si>
  <si>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</si>
  <si>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</si>
  <si>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</si>
  <si>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</si>
  <si>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</si>
  <si>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</si>
  <si>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</si>
  <si>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</si>
  <si>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</si>
  <si>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</si>
  <si>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</si>
  <si>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</si>
  <si>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</si>
  <si>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</si>
  <si>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</si>
  <si>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</si>
  <si>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</si>
  <si>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</si>
  <si>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</si>
  <si>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</si>
  <si>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</si>
  <si>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</si>
  <si>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</si>
  <si>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</si>
  <si>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</si>
  <si>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</si>
  <si>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</si>
  <si>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</si>
  <si>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</si>
  <si>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</si>
  <si>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</si>
  <si>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</si>
  <si>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</si>
  <si>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</si>
  <si>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</si>
  <si>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</si>
  <si>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</si>
  <si>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</si>
  <si>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</si>
  <si>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</si>
  <si>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</si>
  <si>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</si>
  <si>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</si>
  <si>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</si>
  <si>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</si>
  <si>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</si>
  <si>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</si>
  <si>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</si>
  <si>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</si>
  <si>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</si>
  <si>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</si>
  <si>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</si>
  <si>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</si>
  <si>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</si>
  <si>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</si>
  <si>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</si>
  <si>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</si>
  <si>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</si>
  <si>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</si>
  <si>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</si>
  <si>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</si>
  <si>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</si>
  <si>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</si>
  <si>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</si>
  <si>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</si>
  <si>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</si>
  <si>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</si>
  <si>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</si>
  <si>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</si>
  <si>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</si>
  <si>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</si>
  <si>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</si>
  <si>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</si>
  <si>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</si>
  <si>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</si>
  <si>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</si>
  <si>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</si>
  <si>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</si>
  <si>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</si>
  <si>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</si>
  <si>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</si>
  <si>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</si>
  <si>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</si>
  <si>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</si>
  <si>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</si>
  <si>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</si>
  <si>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</si>
  <si>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</si>
  <si>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</si>
  <si>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</si>
  <si>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</si>
  <si>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</si>
  <si>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</si>
  <si>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</si>
  <si>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</si>
  <si>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</si>
  <si>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</si>
  <si>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</si>
  <si>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</si>
  <si>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</si>
  <si>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</si>
  <si>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</si>
  <si>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</si>
  <si>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</si>
  <si>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</si>
  <si>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</si>
  <si>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</si>
  <si>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</si>
  <si>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</si>
  <si>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</si>
  <si>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</si>
  <si>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</si>
  <si>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</si>
  <si>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</si>
  <si>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</si>
  <si>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</si>
  <si>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</si>
  <si>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</si>
  <si>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</si>
  <si>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</si>
  <si>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</si>
  <si>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</si>
  <si>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</si>
  <si>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</si>
  <si>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</si>
  <si>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</si>
  <si>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</si>
  <si>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</si>
  <si>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</si>
  <si>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</si>
  <si>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</si>
  <si>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</si>
  <si>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</si>
  <si>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</si>
  <si>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</si>
  <si>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</si>
  <si>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</si>
  <si>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</si>
  <si>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</si>
  <si>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</si>
  <si>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</si>
  <si>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</si>
  <si>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</si>
  <si>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</si>
  <si>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</si>
  <si>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</si>
  <si>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</si>
  <si>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</si>
  <si>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</si>
  <si>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</si>
  <si>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</si>
  <si>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</si>
  <si>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</si>
  <si>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</si>
  <si>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</si>
  <si>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</si>
  <si>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</si>
  <si>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</si>
  <si>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</si>
  <si>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</si>
  <si>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</si>
  <si>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</si>
  <si>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</si>
  <si>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</si>
  <si>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</si>
  <si>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</si>
  <si>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</si>
  <si>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</si>
  <si>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</si>
  <si>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</si>
  <si>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</si>
  <si>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</si>
  <si>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</si>
  <si>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</si>
  <si>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</si>
  <si>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</si>
  <si>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</si>
  <si>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</si>
  <si>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</si>
  <si>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</si>
  <si>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</si>
  <si>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</si>
  <si>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</si>
  <si>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</si>
  <si>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</si>
  <si>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</si>
  <si>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</si>
  <si>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</si>
  <si>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</si>
  <si>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</si>
  <si>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</si>
  <si>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</si>
  <si>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</si>
  <si>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</si>
  <si>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</si>
  <si>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</si>
  <si>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</si>
  <si>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</si>
  <si>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</si>
  <si>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</si>
  <si>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</si>
  <si>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</si>
  <si>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</si>
  <si>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</si>
  <si>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</si>
  <si>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</si>
  <si>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</si>
  <si>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</si>
  <si>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</si>
  <si>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</si>
  <si>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</si>
  <si>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</si>
  <si>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</si>
  <si>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</si>
  <si>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</si>
  <si>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</si>
  <si>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</si>
  <si>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</si>
  <si>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</si>
  <si>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</si>
  <si>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</si>
  <si>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</si>
  <si>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</si>
  <si>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</si>
  <si>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</si>
  <si>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</si>
  <si>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</si>
  <si>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</si>
  <si>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</si>
  <si>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</si>
  <si>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</si>
  <si>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</si>
  <si>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</si>
  <si>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</si>
  <si>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</si>
  <si>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</si>
  <si>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</si>
  <si>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</si>
  <si>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</si>
  <si>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</si>
  <si>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</si>
  <si>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</si>
  <si>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</si>
  <si>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</si>
  <si>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</si>
  <si>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</si>
  <si>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</si>
  <si>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</si>
  <si>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</si>
  <si>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</si>
  <si>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</si>
  <si>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</si>
  <si>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</si>
  <si>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</si>
  <si>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</si>
  <si>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</si>
  <si>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</si>
  <si>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</si>
  <si>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</si>
  <si>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</si>
  <si>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</si>
  <si>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</si>
  <si>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</si>
  <si>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</si>
  <si>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</si>
  <si>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</si>
  <si>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</si>
  <si>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</si>
  <si>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</si>
  <si>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</si>
  <si>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</si>
  <si>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</si>
  <si>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</si>
  <si>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</si>
  <si>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</si>
  <si>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</si>
  <si>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</si>
  <si>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</si>
  <si>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</si>
  <si>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</si>
  <si>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</si>
  <si>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</si>
  <si>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</si>
  <si>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</si>
  <si>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</si>
  <si>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</si>
  <si>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</si>
  <si>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</si>
  <si>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</si>
  <si>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</si>
  <si>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</si>
  <si>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</si>
  <si>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</si>
  <si>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</si>
  <si>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</si>
  <si>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</si>
  <si>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</si>
  <si>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</si>
  <si>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</si>
  <si>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</si>
  <si>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</si>
  <si>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</si>
  <si>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</si>
  <si>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</si>
  <si>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</si>
  <si>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</si>
  <si>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</si>
  <si>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</si>
  <si>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</si>
  <si>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</si>
  <si>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</si>
  <si>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</si>
  <si>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</si>
  <si>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</si>
  <si>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</si>
  <si>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</si>
  <si>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</si>
  <si>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</si>
  <si>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</si>
  <si>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</si>
  <si>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</si>
  <si>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</si>
  <si>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</si>
  <si>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</si>
  <si>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</si>
  <si>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</si>
  <si>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</si>
  <si>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</si>
  <si>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</si>
  <si>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</si>
  <si>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</si>
  <si>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</si>
  <si>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</si>
  <si>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</si>
  <si>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</si>
  <si>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</si>
  <si>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</si>
  <si>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</si>
  <si>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</si>
  <si>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</si>
  <si>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</si>
  <si>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</si>
  <si>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</si>
  <si>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</si>
  <si>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</si>
  <si>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</si>
  <si>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</si>
  <si>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</si>
  <si>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</si>
  <si>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</si>
  <si>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</si>
  <si>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</si>
  <si>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</si>
  <si>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</si>
  <si>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</si>
  <si>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</si>
  <si>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</si>
  <si>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</si>
  <si>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</si>
  <si>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</si>
  <si>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</si>
  <si>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</si>
  <si>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</si>
  <si>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</si>
  <si>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</si>
  <si>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</si>
  <si>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</si>
  <si>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</si>
  <si>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</si>
  <si>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</si>
  <si>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</si>
  <si>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</si>
  <si>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</si>
  <si>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</si>
  <si>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</si>
  <si>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</si>
  <si>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</si>
  <si>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</si>
  <si>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</si>
  <si>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</si>
  <si>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</si>
  <si>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</si>
  <si>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</si>
  <si>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</si>
  <si>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</si>
  <si>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</si>
  <si>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</si>
  <si>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</si>
  <si>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</si>
  <si>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</si>
  <si>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</si>
  <si>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</si>
  <si>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</si>
  <si>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</si>
  <si>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</si>
  <si>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</si>
  <si>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</si>
  <si>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</si>
  <si>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</si>
  <si>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</si>
  <si>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</si>
  <si>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</si>
  <si>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</si>
  <si>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</si>
  <si>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</si>
  <si>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</si>
  <si>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</si>
  <si>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</si>
  <si>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</si>
  <si>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</si>
  <si>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</si>
  <si>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</si>
  <si>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</si>
  <si>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</si>
  <si>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</si>
  <si>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</si>
  <si>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</si>
  <si>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</si>
  <si>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</si>
  <si>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</si>
  <si>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</si>
  <si>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</si>
  <si>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</si>
  <si>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</si>
  <si>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</si>
  <si>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</si>
  <si>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</si>
  <si>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</si>
  <si>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</si>
  <si>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</si>
  <si>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</si>
  <si>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</si>
  <si>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</si>
  <si>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</si>
  <si>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</si>
  <si>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</si>
  <si>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</si>
  <si>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</si>
  <si>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</si>
  <si>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</si>
  <si>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</si>
  <si>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</si>
  <si>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</si>
  <si>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</si>
  <si>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</si>
  <si>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</si>
  <si>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</si>
  <si>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</si>
  <si>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</si>
  <si>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</si>
  <si>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</si>
  <si>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</si>
  <si>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</si>
  <si>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</si>
  <si>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</si>
  <si>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</si>
  <si>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</si>
  <si>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</si>
  <si>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</si>
  <si>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</si>
  <si>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</si>
  <si>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</si>
  <si>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</si>
  <si>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</si>
  <si>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</si>
  <si>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</si>
  <si>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</si>
  <si>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</si>
  <si>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</si>
  <si>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</si>
  <si>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</si>
  <si>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</si>
  <si>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</si>
  <si>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</si>
  <si>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</si>
  <si>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</si>
  <si>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</si>
  <si>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</si>
  <si>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</si>
  <si>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</si>
  <si>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</si>
  <si>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</si>
  <si>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</si>
  <si>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</si>
  <si>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</si>
  <si>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</si>
  <si>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</si>
  <si>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</si>
  <si>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</si>
  <si>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</si>
  <si>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</si>
  <si>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</si>
  <si>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</si>
  <si>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</si>
  <si>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</si>
  <si>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</si>
  <si>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</si>
  <si>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</si>
  <si>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</si>
  <si>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</si>
  <si>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</si>
  <si>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</si>
  <si>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</si>
  <si>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</si>
  <si>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</si>
  <si>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</si>
  <si>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</si>
  <si>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</si>
  <si>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</si>
  <si>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</si>
  <si>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</si>
  <si>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</si>
  <si>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</si>
  <si>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</si>
  <si>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</si>
  <si>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</si>
  <si>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</si>
  <si>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</si>
  <si>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</si>
  <si>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</si>
  <si>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</si>
  <si>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</si>
  <si>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</si>
  <si>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</si>
  <si>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</si>
  <si>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</si>
  <si>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</si>
  <si>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</si>
  <si>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</si>
  <si>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</si>
  <si>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</si>
  <si>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</si>
  <si>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</si>
  <si>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</si>
  <si>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</si>
  <si>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</si>
  <si>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</si>
  <si>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</si>
  <si>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</si>
  <si>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</si>
  <si>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</si>
  <si>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</si>
  <si>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</si>
  <si>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</si>
  <si>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</si>
  <si>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</si>
  <si>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</si>
  <si>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</si>
  <si>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</si>
  <si>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</si>
  <si>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</si>
  <si>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</si>
  <si>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</si>
  <si>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</si>
  <si>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</si>
  <si>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</si>
  <si>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</si>
  <si>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</si>
  <si>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</si>
  <si>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</si>
  <si>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</si>
  <si>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</si>
  <si>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</si>
  <si>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</si>
  <si>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</si>
  <si>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</si>
  <si>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</si>
  <si>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</si>
  <si>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</si>
  <si>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</si>
  <si>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</si>
  <si>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</si>
  <si>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</si>
  <si>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</si>
  <si>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</si>
  <si>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</si>
  <si>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</si>
  <si>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</si>
  <si>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</si>
  <si>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</si>
  <si>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</si>
  <si>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</si>
  <si>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</si>
  <si>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</si>
  <si>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</si>
  <si>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</si>
  <si>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</si>
  <si>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</si>
  <si>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</si>
  <si>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</si>
  <si>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</si>
  <si>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</si>
  <si>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</si>
  <si>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</si>
  <si>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</si>
  <si>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</si>
  <si>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</si>
  <si>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</si>
  <si>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</si>
  <si>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</si>
  <si>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</si>
  <si>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</si>
  <si>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</si>
  <si>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</si>
  <si>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</si>
  <si>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</si>
  <si>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</si>
  <si>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</si>
  <si>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</si>
  <si>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</si>
  <si>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</si>
  <si>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</si>
  <si>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</si>
  <si>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</si>
  <si>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</si>
  <si>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</si>
  <si>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</si>
  <si>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</si>
  <si>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</si>
  <si>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</si>
  <si>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</si>
  <si>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</si>
  <si>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</si>
  <si>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</si>
  <si>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</si>
  <si>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</si>
  <si>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</si>
  <si>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</si>
  <si>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</si>
  <si>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</si>
  <si>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</si>
  <si>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</si>
  <si>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</si>
  <si>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</si>
  <si>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</si>
  <si>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</si>
  <si>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</si>
  <si>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</si>
  <si>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</si>
  <si>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</si>
  <si>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</si>
  <si>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</si>
  <si>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</si>
  <si>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</si>
  <si>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</si>
  <si>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</si>
  <si>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</si>
  <si>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</si>
  <si>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</si>
  <si>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</si>
  <si>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</si>
  <si>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</si>
  <si>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</si>
  <si>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</si>
  <si>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</si>
  <si>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</si>
  <si>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</si>
  <si>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</si>
  <si>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</si>
  <si>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</si>
  <si>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</si>
  <si>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</si>
  <si>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</si>
  <si>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</si>
  <si>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</si>
  <si>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</si>
  <si>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</si>
  <si>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</si>
  <si>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</si>
  <si>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</si>
  <si>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</si>
  <si>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</si>
  <si>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</si>
  <si>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</si>
  <si>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</si>
  <si>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</si>
  <si>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</si>
  <si>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</si>
  <si>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</si>
  <si>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</si>
  <si>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</si>
  <si>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</si>
  <si>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</si>
  <si>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</si>
  <si>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</si>
  <si>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</si>
  <si>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</si>
  <si>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</si>
  <si>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</si>
  <si>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</si>
  <si>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</si>
  <si>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</si>
  <si>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</si>
  <si>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</si>
  <si>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</si>
  <si>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</si>
  <si>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</si>
  <si>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</si>
  <si>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</si>
  <si>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</si>
  <si>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</si>
  <si>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</si>
  <si>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</si>
  <si>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</si>
  <si>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</si>
  <si>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</si>
  <si>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</si>
  <si>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</si>
  <si>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</si>
  <si>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</si>
  <si>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</si>
  <si>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</si>
  <si>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</si>
  <si>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</si>
  <si>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</si>
  <si>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</si>
  <si>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</si>
  <si>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</si>
  <si>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</si>
  <si>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</si>
  <si>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</si>
  <si>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</si>
  <si>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</si>
  <si>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</si>
  <si>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</si>
  <si>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</si>
  <si>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</si>
  <si>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</si>
  <si>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</si>
  <si>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</si>
  <si>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</si>
  <si>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</si>
  <si>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</si>
  <si>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</si>
  <si>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</si>
  <si>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</si>
  <si>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</si>
  <si>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</si>
  <si>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</si>
  <si>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</si>
  <si>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</si>
  <si>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</si>
  <si>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</si>
  <si>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</si>
  <si>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</si>
  <si>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</si>
  <si>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</si>
  <si>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</si>
  <si>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</si>
  <si>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</si>
  <si>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</si>
  <si>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</si>
  <si>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</si>
  <si>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</si>
  <si>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</si>
  <si>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</si>
  <si>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</si>
  <si>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</si>
  <si>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</si>
  <si>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</si>
  <si>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</si>
  <si>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</si>
  <si>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</si>
  <si>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</si>
  <si>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</si>
  <si>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</si>
  <si>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</si>
  <si>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</si>
  <si>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</si>
  <si>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</si>
  <si>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</si>
  <si>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</si>
  <si>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</si>
  <si>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</si>
  <si>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</si>
  <si>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</si>
  <si>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</si>
  <si>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</si>
  <si>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</si>
  <si>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</si>
  <si>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</si>
  <si>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</si>
  <si>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</si>
  <si>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</si>
  <si>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</si>
  <si>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</si>
  <si>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</si>
  <si>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</si>
  <si>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</si>
  <si>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</si>
  <si>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</si>
  <si>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</si>
  <si>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</si>
  <si>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</si>
  <si>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</si>
  <si>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</si>
  <si>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</si>
  <si>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</si>
  <si>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</si>
  <si>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</si>
  <si>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</si>
  <si>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</si>
  <si>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</si>
  <si>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</si>
  <si>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</si>
  <si>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</si>
  <si>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</si>
  <si>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</si>
  <si>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</si>
  <si>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</si>
  <si>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</si>
  <si>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</si>
  <si>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</si>
  <si>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</si>
  <si>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</si>
  <si>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</si>
  <si>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</si>
  <si>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</si>
  <si>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</si>
  <si>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</si>
  <si>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</si>
  <si>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</si>
  <si>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</si>
  <si>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</si>
  <si>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</si>
  <si>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</si>
  <si>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</si>
  <si>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</si>
  <si>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</si>
  <si>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</si>
  <si>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</si>
  <si>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</si>
  <si>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</si>
  <si>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</si>
  <si>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</si>
  <si>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</si>
  <si>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</si>
  <si>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</si>
  <si>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</si>
  <si>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</si>
  <si>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</si>
  <si>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</si>
  <si>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</si>
  <si>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</si>
  <si>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</si>
  <si>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</si>
  <si>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</si>
  <si>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</si>
  <si>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</si>
  <si>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</si>
  <si>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</si>
  <si>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</si>
  <si>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</si>
  <si>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</si>
  <si>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</si>
  <si>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</si>
  <si>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</si>
  <si>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</si>
  <si>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</si>
  <si>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</si>
  <si>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</si>
  <si>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</si>
  <si>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</si>
  <si>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</si>
  <si>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</si>
  <si>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</si>
  <si>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</si>
  <si>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</si>
  <si>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</si>
  <si>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</si>
  <si>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</si>
  <si>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</si>
  <si>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</si>
  <si>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</si>
  <si>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</si>
  <si>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</si>
  <si>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</si>
  <si>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</si>
  <si>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</si>
  <si>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</si>
  <si>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</si>
  <si>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</si>
  <si>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</si>
  <si>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</si>
  <si>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</si>
  <si>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</si>
  <si>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</si>
  <si>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</si>
  <si>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</si>
  <si>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</si>
  <si>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</si>
  <si>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</si>
  <si>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</si>
  <si>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</si>
  <si>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</si>
  <si>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</si>
  <si>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</si>
  <si>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</si>
  <si>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</si>
  <si>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</si>
  <si>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</si>
  <si>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</si>
  <si>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</si>
  <si>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</si>
  <si>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</si>
  <si>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</si>
  <si>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</si>
  <si>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</si>
  <si>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</si>
  <si>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</si>
  <si>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</si>
  <si>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</si>
  <si>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</si>
  <si>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</si>
  <si>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</si>
  <si>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</si>
  <si>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</si>
  <si>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</si>
  <si>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</si>
  <si>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</si>
  <si>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</si>
  <si>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</si>
  <si>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</si>
  <si>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</si>
  <si>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</si>
  <si>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</si>
  <si>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</si>
  <si>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</si>
  <si>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</si>
  <si>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</si>
  <si>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</si>
  <si>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</si>
  <si>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</si>
  <si>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</si>
  <si>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</si>
  <si>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</si>
  <si>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</si>
  <si>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</si>
  <si>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</si>
  <si>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</si>
  <si>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</si>
  <si>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</si>
  <si>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</si>
  <si>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</si>
  <si>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</si>
  <si>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</si>
  <si>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</si>
  <si>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</si>
  <si>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</si>
  <si>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</si>
  <si>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</si>
  <si>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</si>
  <si>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</si>
  <si>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</si>
  <si>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</si>
  <si>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</si>
  <si>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</si>
  <si>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</si>
  <si>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</si>
  <si>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</si>
  <si>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</si>
  <si>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</si>
  <si>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</si>
  <si>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</si>
  <si>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</si>
  <si>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</si>
  <si>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</si>
  <si>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</si>
  <si>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</si>
  <si>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</si>
  <si>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</si>
  <si>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</si>
  <si>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</si>
  <si>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</si>
  <si>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</si>
  <si>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</si>
  <si>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</si>
  <si>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</si>
  <si>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</si>
  <si>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</si>
  <si>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</si>
  <si>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</si>
  <si>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</si>
  <si>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</si>
  <si>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</si>
  <si>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</si>
  <si>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</si>
  <si>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</si>
  <si>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</si>
  <si>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</si>
  <si>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</si>
  <si>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</si>
  <si>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</si>
  <si>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</si>
  <si>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</si>
  <si>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</si>
  <si>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</si>
  <si>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</si>
  <si>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</si>
  <si>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</si>
  <si>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</si>
  <si>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</si>
  <si>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</si>
  <si>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</si>
  <si>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</si>
  <si>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</si>
  <si>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</si>
  <si>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</si>
  <si>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</si>
  <si>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</si>
  <si>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</si>
  <si>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</si>
  <si>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</si>
  <si>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</si>
  <si>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</si>
  <si>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</si>
  <si>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</si>
  <si>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</si>
  <si>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</si>
  <si>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</si>
  <si>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</si>
  <si>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</si>
  <si>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</si>
  <si>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</si>
  <si>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</si>
  <si>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</si>
  <si>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</si>
  <si>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</si>
  <si>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</si>
  <si>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</si>
  <si>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</si>
  <si>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</si>
  <si>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</si>
  <si>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</si>
  <si>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</si>
  <si>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</si>
  <si>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</si>
  <si>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</si>
  <si>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</si>
  <si>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</si>
  <si>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</si>
  <si>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</si>
  <si>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</si>
  <si>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</si>
  <si>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</si>
  <si>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</si>
  <si>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</si>
  <si>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</si>
  <si>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</si>
  <si>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</si>
  <si>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</si>
  <si>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</si>
  <si>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</si>
  <si>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</si>
  <si>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</si>
  <si>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</si>
  <si>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</si>
  <si>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</si>
  <si>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</si>
  <si>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</si>
  <si>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</si>
  <si>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</si>
  <si>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</si>
  <si>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</si>
  <si>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</si>
  <si>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</si>
  <si>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</si>
  <si>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</si>
  <si>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</si>
  <si>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</si>
  <si>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</si>
  <si>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</si>
  <si>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</si>
  <si>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</si>
  <si>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</si>
  <si>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</si>
  <si>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</si>
  <si>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</si>
  <si>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</si>
  <si>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</si>
  <si>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</si>
  <si>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</si>
  <si>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</si>
  <si>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</si>
  <si>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</si>
  <si>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</si>
  <si>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</si>
  <si>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</si>
  <si>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</si>
  <si>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</si>
  <si>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</si>
  <si>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</si>
  <si>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</si>
  <si>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</si>
  <si>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</si>
  <si>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</si>
  <si>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</si>
  <si>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</si>
  <si>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</si>
  <si>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</si>
  <si>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</si>
  <si>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</si>
  <si>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</si>
  <si>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</si>
  <si>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</si>
  <si>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</si>
  <si>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</si>
  <si>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</si>
  <si>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</si>
  <si>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</si>
  <si>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</si>
  <si>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</si>
  <si>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</si>
  <si>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</si>
  <si>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</si>
  <si>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</si>
  <si>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</si>
  <si>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</si>
  <si>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</si>
  <si>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</si>
  <si>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</si>
  <si>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</si>
  <si>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</si>
  <si>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</si>
  <si>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</si>
  <si>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</si>
  <si>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</si>
  <si>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</si>
  <si>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</si>
  <si>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</si>
  <si>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</si>
  <si>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</si>
  <si>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</si>
  <si>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</si>
  <si>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</si>
  <si>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</si>
  <si>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</si>
  <si>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</si>
  <si>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</si>
  <si>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</si>
  <si>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</si>
  <si>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</si>
  <si>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</si>
  <si>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</si>
  <si>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</si>
  <si>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</si>
  <si>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</si>
  <si>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</si>
  <si>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</si>
  <si>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</si>
  <si>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</si>
  <si>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</si>
  <si>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</si>
  <si>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</si>
  <si>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</si>
  <si>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</si>
  <si>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</si>
  <si>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</si>
  <si>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</si>
  <si>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</si>
  <si>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</si>
  <si>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</si>
  <si>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</si>
  <si>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</si>
  <si>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</si>
  <si>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</si>
  <si>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</si>
  <si>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</si>
  <si>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</si>
  <si>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</si>
  <si>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</si>
  <si>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</si>
  <si>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</si>
  <si>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</si>
  <si>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</si>
  <si>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</si>
  <si>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</si>
  <si>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</si>
  <si>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</si>
  <si>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</si>
  <si>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</si>
  <si>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</si>
  <si>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</si>
  <si>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</si>
  <si>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</si>
  <si>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</si>
  <si>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</si>
  <si>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</si>
  <si>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</si>
  <si>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</si>
  <si>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</si>
  <si>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</si>
  <si>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</si>
  <si>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</si>
  <si>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</si>
  <si>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</si>
  <si>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</si>
  <si>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</si>
  <si>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</si>
  <si>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</si>
  <si>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</si>
  <si>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</si>
  <si>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</si>
  <si>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</si>
  <si>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</si>
  <si>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</si>
  <si>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</si>
  <si>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</si>
  <si>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</si>
  <si>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</si>
  <si>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</si>
  <si>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</si>
  <si>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</si>
  <si>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</si>
  <si>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</si>
  <si>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</si>
  <si>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</si>
  <si>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</si>
  <si>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</si>
  <si>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</si>
  <si>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</si>
  <si>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</si>
  <si>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</si>
  <si>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</si>
  <si>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</si>
  <si>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</si>
  <si>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</si>
  <si>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</si>
  <si>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</si>
  <si>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</si>
  <si>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</si>
  <si>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</si>
  <si>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</si>
  <si>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</si>
  <si>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</si>
  <si>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</si>
  <si>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</si>
  <si>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</si>
  <si>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</si>
  <si>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</si>
  <si>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</si>
  <si>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</si>
  <si>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</si>
  <si>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</si>
  <si>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</si>
  <si>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</si>
  <si>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</si>
  <si>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</si>
  <si>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</si>
  <si>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</si>
  <si>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</si>
  <si>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</si>
  <si>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</si>
  <si>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</si>
  <si>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</si>
  <si>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</si>
  <si>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</si>
  <si>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</si>
  <si>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</si>
  <si>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</si>
  <si>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</si>
  <si>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</si>
  <si>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</si>
  <si>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</si>
  <si>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</si>
  <si>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</si>
  <si>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</si>
  <si>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</si>
  <si>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</si>
  <si>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</si>
  <si>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</si>
  <si>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</si>
  <si>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</si>
  <si>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</si>
  <si>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</si>
  <si>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</si>
  <si>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</si>
  <si>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</si>
  <si>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</si>
  <si>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</si>
  <si>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</si>
  <si>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</si>
  <si>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</si>
  <si>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</si>
  <si>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</si>
  <si>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</si>
  <si>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</si>
  <si>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</si>
  <si>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</si>
  <si>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</si>
  <si>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</si>
  <si>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</si>
  <si>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</si>
  <si>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</si>
  <si>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</si>
  <si>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</si>
  <si>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</si>
  <si>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</si>
  <si>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</si>
  <si>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</si>
  <si>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</si>
  <si>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</si>
  <si>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</si>
  <si>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</si>
  <si>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</si>
  <si>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</si>
  <si>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</si>
  <si>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</si>
  <si>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</si>
  <si>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</si>
  <si>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</si>
  <si>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</si>
  <si>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</si>
  <si>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</si>
  <si>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</si>
  <si>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</si>
  <si>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</si>
  <si>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</si>
  <si>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</si>
  <si>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</si>
  <si>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</si>
  <si>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</si>
  <si>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</si>
  <si>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</si>
  <si>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</si>
  <si>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</si>
  <si>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</si>
  <si>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</si>
  <si>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</si>
  <si>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</si>
  <si>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</si>
  <si>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</si>
  <si>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</si>
  <si>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</si>
  <si>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</si>
  <si>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</si>
  <si>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</si>
  <si>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</si>
  <si>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</si>
  <si>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</si>
  <si>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</si>
  <si>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</si>
  <si>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</si>
  <si>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</si>
  <si>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</si>
  <si>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</si>
  <si>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</si>
  <si>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</si>
  <si>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</si>
  <si>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</si>
  <si>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</si>
  <si>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</si>
  <si>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</si>
  <si>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</si>
  <si>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</si>
  <si>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</si>
  <si>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</si>
  <si>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</si>
  <si>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</si>
  <si>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</si>
  <si>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</si>
  <si>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</si>
  <si>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</si>
  <si>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</si>
  <si>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</si>
  <si>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</si>
  <si>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</si>
  <si>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</si>
  <si>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</si>
  <si>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</si>
  <si>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</si>
  <si>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</si>
  <si>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</si>
  <si>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</si>
  <si>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</si>
  <si>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</si>
  <si>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</si>
  <si>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</si>
  <si>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</si>
  <si>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</si>
  <si>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</si>
  <si>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</si>
  <si>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</si>
  <si>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</si>
  <si>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</si>
  <si>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</si>
  <si>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</si>
  <si>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</si>
  <si>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</si>
  <si>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</si>
  <si>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</si>
  <si>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</si>
  <si>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</si>
  <si>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</si>
  <si>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</si>
  <si>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</si>
  <si>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</si>
  <si>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</si>
  <si>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</si>
  <si>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</si>
  <si>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</si>
  <si>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</si>
  <si>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</si>
  <si>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</si>
  <si>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</si>
  <si>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</si>
  <si>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</si>
  <si>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</si>
  <si>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</si>
  <si>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</si>
  <si>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</si>
  <si>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</si>
  <si>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</si>
  <si>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</si>
  <si>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</si>
  <si>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</si>
  <si>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</si>
  <si>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</si>
  <si>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</si>
  <si>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</si>
  <si>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</si>
  <si>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</si>
  <si>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</si>
  <si>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</si>
  <si>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</si>
  <si>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</si>
  <si>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</si>
  <si>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</si>
  <si>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</si>
  <si>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</si>
  <si>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</si>
  <si>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</si>
  <si>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</si>
  <si>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</si>
  <si>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</si>
  <si>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</si>
  <si>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</si>
  <si>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</si>
  <si>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</si>
  <si>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</si>
  <si>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</si>
  <si>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</si>
  <si>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</si>
  <si>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</si>
  <si>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</si>
  <si>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</si>
  <si>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</si>
  <si>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</si>
  <si>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</si>
  <si>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</si>
  <si>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</si>
  <si>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</si>
  <si>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</si>
  <si>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</si>
  <si>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</si>
  <si>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</si>
  <si>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</si>
  <si>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</si>
  <si>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</si>
  <si>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</si>
  <si>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</si>
  <si>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</si>
  <si>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</si>
  <si>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</si>
  <si>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</si>
  <si>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</si>
  <si>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</si>
  <si>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</si>
  <si>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</si>
  <si>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</si>
  <si>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</si>
  <si>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</si>
  <si>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</si>
  <si>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</si>
  <si>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</si>
  <si>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</si>
  <si>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</si>
  <si>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</si>
  <si>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</si>
  <si>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</si>
  <si>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</si>
  <si>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</si>
  <si>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</si>
  <si>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</si>
  <si>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</si>
  <si>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</si>
  <si>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</si>
  <si>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</si>
  <si>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</si>
  <si>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</si>
  <si>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</si>
  <si>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</si>
  <si>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</si>
  <si>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</si>
  <si>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</si>
  <si>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</si>
  <si>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</si>
  <si>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</si>
  <si>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</si>
  <si>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</si>
  <si>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</si>
  <si>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</si>
  <si>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</si>
  <si>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</si>
  <si>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</si>
  <si>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</si>
  <si>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</si>
  <si>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</si>
  <si>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</si>
  <si>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</si>
  <si>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</si>
  <si>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</si>
  <si>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</si>
  <si>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</si>
  <si>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</si>
  <si>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</si>
  <si>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</si>
  <si>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</si>
  <si>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</si>
  <si>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</si>
  <si>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</si>
  <si>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</si>
  <si>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</si>
  <si>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</si>
  <si>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</si>
  <si>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</si>
  <si>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</si>
  <si>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</si>
  <si>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</si>
  <si>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</si>
  <si>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</si>
  <si>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</si>
  <si>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</si>
  <si>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</si>
  <si>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</si>
  <si>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</si>
  <si>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</si>
  <si>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</si>
  <si>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</si>
  <si>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</si>
  <si>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</si>
  <si>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</si>
  <si>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</si>
  <si>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</si>
  <si>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</si>
  <si>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</si>
  <si>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</si>
  <si>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</si>
  <si>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</si>
  <si>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</si>
  <si>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</si>
  <si>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</si>
  <si>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</si>
  <si>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</si>
  <si>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</si>
  <si>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</si>
  <si>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</si>
  <si>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</si>
  <si>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</si>
  <si>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</si>
  <si>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</si>
  <si>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</si>
  <si>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</si>
  <si>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</si>
  <si>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</si>
  <si>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</si>
  <si>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</si>
  <si>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</si>
  <si>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</si>
  <si>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</si>
  <si>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</si>
  <si>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</si>
  <si>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</si>
  <si>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</si>
  <si>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</si>
  <si>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</si>
  <si>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</si>
  <si>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</si>
  <si>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</si>
  <si>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</si>
  <si>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</si>
  <si>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</si>
  <si>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</si>
  <si>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</si>
  <si>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</si>
  <si>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</si>
  <si>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</si>
  <si>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</si>
  <si>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</si>
  <si>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</si>
  <si>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</si>
  <si>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</si>
  <si>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</si>
  <si>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</si>
  <si>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</si>
  <si>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</si>
  <si>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</si>
  <si>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</si>
  <si>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</si>
  <si>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</si>
  <si>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</si>
  <si>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</si>
  <si>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</si>
  <si>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</si>
  <si>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</si>
  <si>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</si>
  <si>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</si>
  <si>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</si>
  <si>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</si>
  <si>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</si>
  <si>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</si>
  <si>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</si>
  <si>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</si>
  <si>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</si>
  <si>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</si>
  <si>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</si>
  <si>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</si>
  <si>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</si>
  <si>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</si>
  <si>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</si>
  <si>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</si>
  <si>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</si>
  <si>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</si>
  <si>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</si>
  <si>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</si>
  <si>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</si>
  <si>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</si>
  <si>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</si>
  <si>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</si>
  <si>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</si>
  <si>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</si>
  <si>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</si>
  <si>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</si>
  <si>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</si>
  <si>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</si>
  <si>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</si>
  <si>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</si>
  <si>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</si>
  <si>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</si>
  <si>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</si>
  <si>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</si>
  <si>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</si>
  <si>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</si>
  <si>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</si>
  <si>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</si>
  <si>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</si>
  <si>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</si>
  <si>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</si>
  <si>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</si>
  <si>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</si>
  <si>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</si>
  <si>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</si>
  <si>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</si>
  <si>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</si>
  <si>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</si>
  <si>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</si>
  <si>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</si>
  <si>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</si>
  <si>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</si>
  <si>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</si>
  <si>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</si>
  <si>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</si>
  <si>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</si>
  <si>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</si>
  <si>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</si>
  <si>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</si>
  <si>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</si>
  <si>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</si>
  <si>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</si>
  <si>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</si>
  <si>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</si>
  <si>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</si>
  <si>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</si>
  <si>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</si>
  <si>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</si>
  <si>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</si>
  <si>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</si>
  <si>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</si>
  <si>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</si>
  <si>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</si>
  <si>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</si>
  <si>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</si>
  <si>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</si>
  <si>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</si>
  <si>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</si>
  <si>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</si>
  <si>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</si>
  <si>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</si>
  <si>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</si>
  <si>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</si>
  <si>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</si>
  <si>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</si>
  <si>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</si>
  <si>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</si>
  <si>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</si>
  <si>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</si>
  <si>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</si>
  <si>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</si>
  <si>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</si>
  <si>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</si>
  <si>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</si>
  <si>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</si>
  <si>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</si>
  <si>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</si>
  <si>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</si>
  <si>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</si>
  <si>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</si>
  <si>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</si>
  <si>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</si>
  <si>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</si>
  <si>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</si>
  <si>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</si>
  <si>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</si>
  <si>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</si>
  <si>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</si>
  <si>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</si>
  <si>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</si>
  <si>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</si>
  <si>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</si>
  <si>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</si>
  <si>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</si>
  <si>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</si>
  <si>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</si>
  <si>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</si>
  <si>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</si>
  <si>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</si>
  <si>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</si>
  <si>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</si>
  <si>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</si>
  <si>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</si>
  <si>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</si>
  <si>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</si>
  <si>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</si>
  <si>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</si>
  <si>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</si>
  <si>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</si>
  <si>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</si>
  <si>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</si>
  <si>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</si>
  <si>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</si>
  <si>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</si>
  <si>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</si>
  <si>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</si>
  <si>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</si>
  <si>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</si>
  <si>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</si>
  <si>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</si>
  <si>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</si>
  <si>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</si>
  <si>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</si>
  <si>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</si>
  <si>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</si>
  <si>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</si>
  <si>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</si>
  <si>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</si>
  <si>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</si>
  <si>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</si>
  <si>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</si>
  <si>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</si>
  <si>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</si>
  <si>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</si>
  <si>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</si>
  <si>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</si>
  <si>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</si>
  <si>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</si>
  <si>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</si>
  <si>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</si>
  <si>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</si>
  <si>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</si>
  <si>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</si>
  <si>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</si>
  <si>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</si>
  <si>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</si>
  <si>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</si>
  <si>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</si>
  <si>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</si>
  <si>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</si>
  <si>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</si>
  <si>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</si>
  <si>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</si>
  <si>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</si>
  <si>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</si>
  <si>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</si>
  <si>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</si>
  <si>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</si>
  <si>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</si>
  <si>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</si>
  <si>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</si>
  <si>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</si>
  <si>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</si>
  <si>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</si>
  <si>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</si>
  <si>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</si>
  <si>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</si>
  <si>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</si>
  <si>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</si>
  <si>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</si>
  <si>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</si>
  <si>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</si>
  <si>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</si>
  <si>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</si>
  <si>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</si>
  <si>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</si>
  <si>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</si>
  <si>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</si>
  <si>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</si>
  <si>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</si>
  <si>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</si>
  <si>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</si>
  <si>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</si>
  <si>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</si>
  <si>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</si>
  <si>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</si>
  <si>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</si>
  <si>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</si>
  <si>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</si>
  <si>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</si>
  <si>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</si>
  <si>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</si>
  <si>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</si>
  <si>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</si>
  <si>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</si>
  <si>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</si>
  <si>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</si>
  <si>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</si>
  <si>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</si>
  <si>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</si>
  <si>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</si>
  <si>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</si>
  <si>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</si>
  <si>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</si>
  <si>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</si>
  <si>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</si>
  <si>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</si>
  <si>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</si>
  <si>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</si>
  <si>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</si>
  <si>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</si>
  <si>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</si>
  <si>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</si>
  <si>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</si>
  <si>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</si>
  <si>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</si>
  <si>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</si>
  <si>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</si>
  <si>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</si>
  <si>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</si>
  <si>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</si>
  <si>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</si>
  <si>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</si>
  <si>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</si>
  <si>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</si>
  <si>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</si>
  <si>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</si>
  <si>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</si>
  <si>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</si>
  <si>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</si>
  <si>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</si>
  <si>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</si>
  <si>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</si>
  <si>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</si>
  <si>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</si>
  <si>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</si>
  <si>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</si>
  <si>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</si>
  <si>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</si>
  <si>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</si>
  <si>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</si>
  <si>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</si>
  <si>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</si>
  <si>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</si>
  <si>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</si>
  <si>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</si>
  <si>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</si>
  <si>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</si>
  <si>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</si>
  <si>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</si>
  <si>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</si>
  <si>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</si>
  <si>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</si>
  <si>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</si>
  <si>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</si>
  <si>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</si>
  <si>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</si>
  <si>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</si>
  <si>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</si>
  <si>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</si>
  <si>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</si>
  <si>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</si>
  <si>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</si>
  <si>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</si>
  <si>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</si>
  <si>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</si>
  <si>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</si>
  <si>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</si>
  <si>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</si>
  <si>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</si>
  <si>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</si>
  <si>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</si>
  <si>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</si>
  <si>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</si>
  <si>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</si>
  <si>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</si>
  <si>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</si>
  <si>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</si>
  <si>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</si>
  <si>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</si>
  <si>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</si>
  <si>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</si>
  <si>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</si>
  <si>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</si>
  <si>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</si>
  <si>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</si>
  <si>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</si>
  <si>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</si>
  <si>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</si>
  <si>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</si>
  <si>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</si>
  <si>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</si>
  <si>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</si>
  <si>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</si>
  <si>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</si>
  <si>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</si>
  <si>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</si>
  <si>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</si>
  <si>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</si>
  <si>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</si>
  <si>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</si>
  <si>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</si>
  <si>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</si>
  <si>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</si>
  <si>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</si>
  <si>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</si>
  <si>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</si>
  <si>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</si>
  <si>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</si>
  <si>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</si>
  <si>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</si>
  <si>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</si>
  <si>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</si>
  <si>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</si>
  <si>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</si>
  <si>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</si>
  <si>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</si>
  <si>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</si>
  <si>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</si>
  <si>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</si>
  <si>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</si>
  <si>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</si>
  <si>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</si>
  <si>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</si>
  <si>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</si>
  <si>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</si>
  <si>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</si>
  <si>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</si>
  <si>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</si>
  <si>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</si>
  <si>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</si>
  <si>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</si>
  <si>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</si>
  <si>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</si>
  <si>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</si>
  <si>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</si>
  <si>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</si>
  <si>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</si>
  <si>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</si>
  <si>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</si>
  <si>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</si>
  <si>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</si>
  <si>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</si>
  <si>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</si>
  <si>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</si>
  <si>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</si>
  <si>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</si>
  <si>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</si>
  <si>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</si>
  <si>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</si>
  <si>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</si>
  <si>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</si>
  <si>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</si>
  <si>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</si>
  <si>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</si>
  <si>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</si>
  <si>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</si>
  <si>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</si>
  <si>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</si>
  <si>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</si>
  <si>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</si>
  <si>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</si>
  <si>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</si>
  <si>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</si>
  <si>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</si>
  <si>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</si>
  <si>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</si>
  <si>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</si>
  <si>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</si>
  <si>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</si>
  <si>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</si>
  <si>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</si>
  <si>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</si>
  <si>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</si>
  <si>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</si>
  <si>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</si>
  <si>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</si>
  <si>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</si>
  <si>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</si>
  <si>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</si>
  <si>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</si>
  <si>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</si>
  <si>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</si>
  <si>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</si>
  <si>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</si>
  <si>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</si>
  <si>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</si>
  <si>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</si>
  <si>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</si>
  <si>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</si>
  <si>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</si>
  <si>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</si>
  <si>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</si>
  <si>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</si>
  <si>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</si>
  <si>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</si>
  <si>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</si>
  <si>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</si>
  <si>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</si>
  <si>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</si>
  <si>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</si>
  <si>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</si>
  <si>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</si>
  <si>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</si>
  <si>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</si>
  <si>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</si>
  <si>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</si>
  <si>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</si>
  <si>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</si>
  <si>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</si>
  <si>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</si>
  <si>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</si>
  <si>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</si>
  <si>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</si>
  <si>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</si>
  <si>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</si>
  <si>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</si>
  <si>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</si>
  <si>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</si>
  <si>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</si>
  <si>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</si>
  <si>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</si>
  <si>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</si>
  <si>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</si>
  <si>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</si>
  <si>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</si>
  <si>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</si>
  <si>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</si>
  <si>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</si>
  <si>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</si>
  <si>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</si>
  <si>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</si>
  <si>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</si>
  <si>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</si>
  <si>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</si>
  <si>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</si>
  <si>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</si>
  <si>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</si>
  <si>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</si>
  <si>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</si>
  <si>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</si>
  <si>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</si>
  <si>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</si>
  <si>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</si>
  <si>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</si>
  <si>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</si>
  <si>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</si>
  <si>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</si>
  <si>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</si>
  <si>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</si>
  <si>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</si>
  <si>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</si>
  <si>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</si>
  <si>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</si>
  <si>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</si>
  <si>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</si>
  <si>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</si>
  <si>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</si>
  <si>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</si>
  <si>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</si>
  <si>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</si>
  <si>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</si>
  <si>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</si>
  <si>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</si>
  <si>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</si>
  <si>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</si>
  <si>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</si>
  <si>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</si>
  <si>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</si>
  <si>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</si>
  <si>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</si>
  <si>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</si>
  <si>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</si>
  <si>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</si>
  <si>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</si>
  <si>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</si>
  <si>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</si>
  <si>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</si>
  <si>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</si>
  <si>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</si>
  <si>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</si>
  <si>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</si>
  <si>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</si>
  <si>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</si>
  <si>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</si>
  <si>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</si>
  <si>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</si>
  <si>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</si>
  <si>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</si>
  <si>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</si>
  <si>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</si>
  <si>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</si>
  <si>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</si>
  <si>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</si>
  <si>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</si>
  <si>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</si>
  <si>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</si>
  <si>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</si>
  <si>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</si>
  <si>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</si>
  <si>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</si>
  <si>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</si>
  <si>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</si>
  <si>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</si>
  <si>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</si>
  <si>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</si>
  <si>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</si>
  <si>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</si>
  <si>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</si>
  <si>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</si>
  <si>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</si>
  <si>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</si>
  <si>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</si>
  <si>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</si>
  <si>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</si>
  <si>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</si>
  <si>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</si>
  <si>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</si>
  <si>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</si>
  <si>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</si>
  <si>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</si>
  <si>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</si>
  <si>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</si>
  <si>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</si>
  <si>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</si>
  <si>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</si>
  <si>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</si>
  <si>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</si>
  <si>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</si>
  <si>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</si>
  <si>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</si>
  <si>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</si>
  <si>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</si>
  <si>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</si>
  <si>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</si>
  <si>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</si>
  <si>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</si>
  <si>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</si>
  <si>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</si>
  <si>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</si>
  <si>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</si>
  <si>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</si>
  <si>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</si>
  <si>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</si>
  <si>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</si>
  <si>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</si>
  <si>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</si>
  <si>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</si>
  <si>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</si>
  <si>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</si>
  <si>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</si>
  <si>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</si>
  <si>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</si>
  <si>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</si>
  <si>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</si>
  <si>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</si>
  <si>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</si>
  <si>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</si>
  <si>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</si>
  <si>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</si>
  <si>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</si>
  <si>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</si>
  <si>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</si>
  <si>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</si>
  <si>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</si>
  <si>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</si>
  <si>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</si>
  <si>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</si>
  <si>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</si>
  <si>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</si>
  <si>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</si>
  <si>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</si>
  <si>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</si>
  <si>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</si>
  <si>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</si>
  <si>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</si>
  <si>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</si>
  <si>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</si>
  <si>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</si>
  <si>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</si>
  <si>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</si>
  <si>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</si>
  <si>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</si>
  <si>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</si>
  <si>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</si>
  <si>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</si>
  <si>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</si>
  <si>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</si>
  <si>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</si>
  <si>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</si>
  <si>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</si>
  <si>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</si>
  <si>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</si>
  <si>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</si>
  <si>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</si>
  <si>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</si>
  <si>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</si>
  <si>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</si>
  <si>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</si>
  <si>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</si>
  <si>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</si>
  <si>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</si>
  <si>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</si>
  <si>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</si>
  <si>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</si>
  <si>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</si>
  <si>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</si>
  <si>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</si>
  <si>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</si>
  <si>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</si>
  <si>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</si>
  <si>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</si>
  <si>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</si>
  <si>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</si>
  <si>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</si>
  <si>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</si>
  <si>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</si>
  <si>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</si>
  <si>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</si>
  <si>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</si>
  <si>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</si>
  <si>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</si>
  <si>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</si>
  <si>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</si>
  <si>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</si>
  <si>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</si>
  <si>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</si>
  <si>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</si>
  <si>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</si>
  <si>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</si>
  <si>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</si>
  <si>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</si>
  <si>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</si>
  <si>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</si>
  <si>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</si>
  <si>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</si>
  <si>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</si>
  <si>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</si>
  <si>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</si>
  <si>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</si>
  <si>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</si>
  <si>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</si>
  <si>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</si>
  <si>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</si>
  <si>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</si>
  <si>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</si>
  <si>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</si>
  <si>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</si>
  <si>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</si>
  <si>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</si>
  <si>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</si>
  <si>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</si>
  <si>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</si>
  <si>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</si>
  <si>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</si>
  <si>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</si>
  <si>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</si>
  <si>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</si>
  <si>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</si>
  <si>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</si>
  <si>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</si>
  <si>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</si>
  <si>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</si>
  <si>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</si>
  <si>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</si>
  <si>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</si>
  <si>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</si>
  <si>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</si>
  <si>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</si>
  <si>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</si>
  <si>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</si>
  <si>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</si>
  <si>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</si>
  <si>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</si>
  <si>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</si>
  <si>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</si>
  <si>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</si>
  <si>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</si>
  <si>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</si>
  <si>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</si>
  <si>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</si>
  <si>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</si>
  <si>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</si>
  <si>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</si>
  <si>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</si>
  <si>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</si>
  <si>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</si>
  <si>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</si>
  <si>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</si>
  <si>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</si>
  <si>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</si>
  <si>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</si>
  <si>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</si>
  <si>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</si>
  <si>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</si>
  <si>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</si>
  <si>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</si>
  <si>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</si>
  <si>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</si>
  <si>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</si>
  <si>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</si>
  <si>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</si>
  <si>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</si>
  <si>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</si>
  <si>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</si>
  <si>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</si>
  <si>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</si>
  <si>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</si>
  <si>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</si>
  <si>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</si>
  <si>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</si>
  <si>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</si>
  <si>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</si>
  <si>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</si>
  <si>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</si>
  <si>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</si>
  <si>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</si>
  <si>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</si>
  <si>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</si>
  <si>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</si>
  <si>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</si>
  <si>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</si>
  <si>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</si>
  <si>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</si>
  <si>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</si>
  <si>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</si>
  <si>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</si>
  <si>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</si>
  <si>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</si>
  <si>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</si>
  <si>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</si>
  <si>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</si>
  <si>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</si>
  <si>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</si>
  <si>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</si>
  <si>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</si>
  <si>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</si>
  <si>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</si>
  <si>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</si>
  <si>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</si>
  <si>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</si>
  <si>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</si>
  <si>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</si>
  <si>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</si>
  <si>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</si>
  <si>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</si>
  <si>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</si>
  <si>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</si>
  <si>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</si>
  <si>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</si>
  <si>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</si>
  <si>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</si>
  <si>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</si>
  <si>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</si>
  <si>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</si>
  <si>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</si>
  <si>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</si>
  <si>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</si>
  <si>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</si>
  <si>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</si>
  <si>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</si>
  <si>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</si>
  <si>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</si>
  <si>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</si>
  <si>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</si>
  <si>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</si>
  <si>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</si>
  <si>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</si>
  <si>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</si>
  <si>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</si>
  <si>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</si>
  <si>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</si>
  <si>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</si>
  <si>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</si>
  <si>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</si>
  <si>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</si>
  <si>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</si>
  <si>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</si>
  <si>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</si>
  <si>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</si>
  <si>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</si>
  <si>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</si>
  <si>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</si>
  <si>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</si>
  <si>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</si>
  <si>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</si>
  <si>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</si>
  <si>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</si>
  <si>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</si>
  <si>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</si>
  <si>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</si>
  <si>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</si>
  <si>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</si>
  <si>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</si>
  <si>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</si>
  <si>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</si>
  <si>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</si>
  <si>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</si>
  <si>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</si>
  <si>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</si>
  <si>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</si>
  <si>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</si>
  <si>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</si>
  <si>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</si>
  <si>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</si>
  <si>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</si>
  <si>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</si>
  <si>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</si>
  <si>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</si>
  <si>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</si>
  <si>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</si>
  <si>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</si>
  <si>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</si>
  <si>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</si>
  <si>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</si>
  <si>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</si>
  <si>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</si>
  <si>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</si>
  <si>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</si>
  <si>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</si>
  <si>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</si>
  <si>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</si>
  <si>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</si>
  <si>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</si>
  <si>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</si>
  <si>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</si>
  <si>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</si>
  <si>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</si>
  <si>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</si>
  <si>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</si>
  <si>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</si>
  <si>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</si>
  <si>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</si>
  <si>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</si>
  <si>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</si>
  <si>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</si>
  <si>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</si>
  <si>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</si>
  <si>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</si>
  <si>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</si>
  <si>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</si>
  <si>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</si>
  <si>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</si>
  <si>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</si>
  <si>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</si>
  <si>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</si>
  <si>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</si>
  <si>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</si>
  <si>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</si>
  <si>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</si>
  <si>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</si>
  <si>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</si>
  <si>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</si>
  <si>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</si>
  <si>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</si>
  <si>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</si>
  <si>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</si>
  <si>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</si>
  <si>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</si>
  <si>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</si>
  <si>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</si>
  <si>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</si>
  <si>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</si>
  <si>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</si>
  <si>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</si>
  <si>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</si>
  <si>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</si>
  <si>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</si>
  <si>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</si>
  <si>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</si>
  <si>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</si>
  <si>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</si>
  <si>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</si>
  <si>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</si>
  <si>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</si>
  <si>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</si>
  <si>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</si>
  <si>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</si>
  <si>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</si>
  <si>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</si>
  <si>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</si>
  <si>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</si>
  <si>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</si>
  <si>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</si>
  <si>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</si>
  <si>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</si>
  <si>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</si>
  <si>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</si>
  <si>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</si>
  <si>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</si>
  <si>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</si>
  <si>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</si>
  <si>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</si>
  <si>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</si>
  <si>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</si>
  <si>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</si>
  <si>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</si>
  <si>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</si>
  <si>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</si>
  <si>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</si>
  <si>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</si>
  <si>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</si>
  <si>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</si>
  <si>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</si>
  <si>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</si>
  <si>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</si>
  <si>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</si>
  <si>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</si>
  <si>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</si>
  <si>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</si>
  <si>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</si>
  <si>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</si>
  <si>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</si>
  <si>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</si>
  <si>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</si>
  <si>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</si>
  <si>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</si>
  <si>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</si>
  <si>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</si>
  <si>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</si>
  <si>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</si>
  <si>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</si>
  <si>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</si>
  <si>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</si>
  <si>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</si>
  <si>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</si>
  <si>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</si>
  <si>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</si>
  <si>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</si>
  <si>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</si>
  <si>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</si>
  <si>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</si>
  <si>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</si>
  <si>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</si>
  <si>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</si>
  <si>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</si>
  <si>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</si>
  <si>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</si>
  <si>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</si>
  <si>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</si>
  <si>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</si>
  <si>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</si>
  <si>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</si>
  <si>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</si>
  <si>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</si>
  <si>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</si>
  <si>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</si>
  <si>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</si>
  <si>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</si>
  <si>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</si>
  <si>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</si>
  <si>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</si>
  <si>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</si>
  <si>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</si>
  <si>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</si>
  <si>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</si>
  <si>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</si>
  <si>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</si>
  <si>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</si>
  <si>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</si>
  <si>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</si>
  <si>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</si>
  <si>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</si>
  <si>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</si>
  <si>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</si>
  <si>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</si>
  <si>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</si>
  <si>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</si>
  <si>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</si>
  <si>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</si>
  <si>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</si>
  <si>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</si>
  <si>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</si>
  <si>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</si>
  <si>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</si>
  <si>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</si>
  <si>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</si>
  <si>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</si>
  <si>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</si>
  <si>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</si>
  <si>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</si>
  <si>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</si>
  <si>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</si>
  <si>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</si>
  <si>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</si>
  <si>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</si>
  <si>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</si>
  <si>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</si>
  <si>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</si>
  <si>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</si>
  <si>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</si>
  <si>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</si>
  <si>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</si>
  <si>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</si>
  <si>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</si>
  <si>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</si>
  <si>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</si>
  <si>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</si>
  <si>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</si>
  <si>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</si>
  <si>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</si>
  <si>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</si>
  <si>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</si>
  <si>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</si>
  <si>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</si>
  <si>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</si>
  <si>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</si>
  <si>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</si>
  <si>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</si>
  <si>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</si>
  <si>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</si>
  <si>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</si>
  <si>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</si>
  <si>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</si>
  <si>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</si>
  <si>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</si>
  <si>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</si>
  <si>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</si>
  <si>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</si>
  <si>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</si>
  <si>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</si>
  <si>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</si>
  <si>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</si>
  <si>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</si>
  <si>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</si>
  <si>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</si>
  <si>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</si>
  <si>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</si>
  <si>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</si>
  <si>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</si>
  <si>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</si>
  <si>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</si>
  <si>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</si>
  <si>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</si>
  <si>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</si>
  <si>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</si>
  <si>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</si>
  <si>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</si>
  <si>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</si>
  <si>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</si>
  <si>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</si>
  <si>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</si>
  <si>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</si>
  <si>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</si>
  <si>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</si>
  <si>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</si>
  <si>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</si>
  <si>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</si>
  <si>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</si>
  <si>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</si>
  <si>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</si>
  <si>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</si>
  <si>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</si>
  <si>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</si>
  <si>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</si>
  <si>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</si>
  <si>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</si>
  <si>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</si>
  <si>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</si>
  <si>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</si>
  <si>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</si>
  <si>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</si>
  <si>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</si>
  <si>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</si>
  <si>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</si>
  <si>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</si>
  <si>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</si>
  <si>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</si>
  <si>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</si>
  <si>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</si>
  <si>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</si>
  <si>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</si>
  <si>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</si>
  <si>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</si>
  <si>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</si>
  <si>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</si>
  <si>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</si>
  <si>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</si>
  <si>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</si>
  <si>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</si>
  <si>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</si>
  <si>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</si>
  <si>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</si>
  <si>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</si>
  <si>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</si>
  <si>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</si>
  <si>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</si>
  <si>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</si>
  <si>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</si>
  <si>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</si>
  <si>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</si>
  <si>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</si>
  <si>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</si>
  <si>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</si>
  <si>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</si>
  <si>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</si>
  <si>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</si>
  <si>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</si>
  <si>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</si>
  <si>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</si>
  <si>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</si>
  <si>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</si>
  <si>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</si>
  <si>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</si>
  <si>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</si>
  <si>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</si>
  <si>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</si>
  <si>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</si>
  <si>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</si>
  <si>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</si>
  <si>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</si>
  <si>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</si>
  <si>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</si>
  <si>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</si>
  <si>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</si>
  <si>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</si>
  <si>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</si>
  <si>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</si>
  <si>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</si>
  <si>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</si>
  <si>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</si>
  <si>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</si>
  <si>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</si>
  <si>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</si>
  <si>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</si>
  <si>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</si>
  <si>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</si>
  <si>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</si>
  <si>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</si>
  <si>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</si>
  <si>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</si>
  <si>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</si>
  <si>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</si>
  <si>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</si>
  <si>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</si>
  <si>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</si>
  <si>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</si>
  <si>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</si>
  <si>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</si>
  <si>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</si>
  <si>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</si>
  <si>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</si>
  <si>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</si>
  <si>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</si>
  <si>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</si>
  <si>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</si>
  <si>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</si>
  <si>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</si>
  <si>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</si>
  <si>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</si>
  <si>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</si>
  <si>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</si>
  <si>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</si>
  <si>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</si>
  <si>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</si>
  <si>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</si>
  <si>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</si>
  <si>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</si>
  <si>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</si>
  <si>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</si>
  <si>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</si>
  <si>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</si>
  <si>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</si>
  <si>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</si>
  <si>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</si>
  <si>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</si>
  <si>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</si>
  <si>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</si>
  <si>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</si>
  <si>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</si>
  <si>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</si>
  <si>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</si>
  <si>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</si>
  <si>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</si>
  <si>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</si>
  <si>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</si>
  <si>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</si>
  <si>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</si>
  <si>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</si>
  <si>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</si>
  <si>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</si>
  <si>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</si>
  <si>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</si>
  <si>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</si>
  <si>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</si>
  <si>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</si>
  <si>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</si>
  <si>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</si>
  <si>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</si>
  <si>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</si>
  <si>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</si>
  <si>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</si>
  <si>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</si>
  <si>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</si>
  <si>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</si>
  <si>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</si>
  <si>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</si>
  <si>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</si>
  <si>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</si>
  <si>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</si>
  <si>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</si>
  <si>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</si>
  <si>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</si>
  <si>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</si>
  <si>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</si>
  <si>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</si>
  <si>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</si>
  <si>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</si>
  <si>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</si>
  <si>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</si>
  <si>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</si>
  <si>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</si>
  <si>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</si>
  <si>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</si>
  <si>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</si>
  <si>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</si>
  <si>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</si>
  <si>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</si>
  <si>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</si>
  <si>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</si>
  <si>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</si>
  <si>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</si>
  <si>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</si>
  <si>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</si>
  <si>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</si>
  <si>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</si>
  <si>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</si>
  <si>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</si>
  <si>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</si>
  <si>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</si>
  <si>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</si>
  <si>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</si>
  <si>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</si>
  <si>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</si>
  <si>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</si>
  <si>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</si>
  <si>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</si>
  <si>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</si>
  <si>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</si>
  <si>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</si>
  <si>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</si>
  <si>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</si>
  <si>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</si>
  <si>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</si>
  <si>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</si>
  <si>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</si>
  <si>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</si>
  <si>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</si>
  <si>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</si>
  <si>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</si>
  <si>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</si>
  <si>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</si>
  <si>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</si>
  <si>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</si>
  <si>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</si>
  <si>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</si>
  <si>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</si>
  <si>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</si>
  <si>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</si>
  <si>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</si>
  <si>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</si>
  <si>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</si>
  <si>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</si>
  <si>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</si>
  <si>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</si>
  <si>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</si>
  <si>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</si>
  <si>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</si>
  <si>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</si>
  <si>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</si>
  <si>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</si>
  <si>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</si>
  <si>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</si>
  <si>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</si>
  <si>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</si>
  <si>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</si>
  <si>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</si>
  <si>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</si>
  <si>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</si>
  <si>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</si>
  <si>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</si>
  <si>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</si>
  <si>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</si>
  <si>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</si>
  <si>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</si>
  <si>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</si>
  <si>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</si>
  <si>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</si>
  <si>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</si>
  <si>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</si>
  <si>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</si>
  <si>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</si>
  <si>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</si>
  <si>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</si>
  <si>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</si>
  <si>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</si>
  <si>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</si>
  <si>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</si>
  <si>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</si>
  <si>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</si>
  <si>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</si>
  <si>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</si>
  <si>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</si>
  <si>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</si>
  <si>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</si>
  <si>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</si>
  <si>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</si>
  <si>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</si>
  <si>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</si>
  <si>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</si>
  <si>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</si>
  <si>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</si>
  <si>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</si>
  <si>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</si>
  <si>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</si>
  <si>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</si>
  <si>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</si>
  <si>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</si>
  <si>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</si>
  <si>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</si>
  <si>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</si>
  <si>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</si>
  <si>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</si>
  <si>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</si>
  <si>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</si>
  <si>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</si>
  <si>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</si>
  <si>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</si>
  <si>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</si>
  <si>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</si>
  <si>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</si>
  <si>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</si>
  <si>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</si>
  <si>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</si>
  <si>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</si>
  <si>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</si>
  <si>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</si>
  <si>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</si>
  <si>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</si>
  <si>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</si>
  <si>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</si>
  <si>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</si>
  <si>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</si>
  <si>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</si>
  <si>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</si>
  <si>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</si>
  <si>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</si>
  <si>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</si>
  <si>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</si>
  <si>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</si>
  <si>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</si>
  <si>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</si>
  <si>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</si>
  <si>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</si>
  <si>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</si>
  <si>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</si>
  <si>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</si>
  <si>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</si>
  <si>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</si>
  <si>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</si>
  <si>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</si>
  <si>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</si>
  <si>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</si>
  <si>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</si>
  <si>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</si>
  <si>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</si>
  <si>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</si>
  <si>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</si>
  <si>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</si>
  <si>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</si>
  <si>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</si>
  <si>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</si>
  <si>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</si>
  <si>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</si>
  <si>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</si>
  <si>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</si>
  <si>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</si>
  <si>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</si>
  <si>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</si>
  <si>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</si>
  <si>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</si>
  <si>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</si>
  <si>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</si>
  <si>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</si>
  <si>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</si>
  <si>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</si>
  <si>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</si>
  <si>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</si>
  <si>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</si>
  <si>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</si>
  <si>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</si>
  <si>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</si>
  <si>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</si>
  <si>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</si>
  <si>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</si>
  <si>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</si>
  <si>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</si>
  <si>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</si>
  <si>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</si>
  <si>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</si>
  <si>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</si>
  <si>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</si>
  <si>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</si>
  <si>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</si>
  <si>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</si>
  <si>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</si>
  <si>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</si>
  <si>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</si>
  <si>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</si>
  <si>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</si>
  <si>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</si>
  <si>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</si>
  <si>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</si>
  <si>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</si>
  <si>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</si>
  <si>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</si>
  <si>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</si>
  <si>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</si>
  <si>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</si>
  <si>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</si>
  <si>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</si>
  <si>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</si>
  <si>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</si>
  <si>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</si>
  <si>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</si>
  <si>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</si>
  <si>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</si>
  <si>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</si>
  <si>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</si>
  <si>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</si>
  <si>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</si>
  <si>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</si>
  <si>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</si>
  <si>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</si>
  <si>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</si>
  <si>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</si>
  <si>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</si>
  <si>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</si>
  <si>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</si>
  <si>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</si>
  <si>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</si>
  <si>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</si>
  <si>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</si>
  <si>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</si>
  <si>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</si>
  <si>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</si>
  <si>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</si>
  <si>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</si>
  <si>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</si>
  <si>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</si>
  <si>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</si>
  <si>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</si>
  <si>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</si>
  <si>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</si>
  <si>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</si>
  <si>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</si>
  <si>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</si>
  <si>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</si>
  <si>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</si>
  <si>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</si>
  <si>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</si>
  <si>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</si>
  <si>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</si>
  <si>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</si>
  <si>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</si>
  <si>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</si>
  <si>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</si>
  <si>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</si>
  <si>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</si>
  <si>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</si>
  <si>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</si>
  <si>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</si>
  <si>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</si>
  <si>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</si>
  <si>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</si>
  <si>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</si>
  <si>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</si>
  <si>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</si>
  <si>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</si>
  <si>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</si>
  <si>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</si>
  <si>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</si>
  <si>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</si>
  <si>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</si>
  <si>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</si>
  <si>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</si>
  <si>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</si>
  <si>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</si>
  <si>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</si>
  <si>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</si>
  <si>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</si>
  <si>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</si>
  <si>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</si>
  <si>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</si>
  <si>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</si>
  <si>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</si>
  <si>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</si>
  <si>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</si>
  <si>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</si>
  <si>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</si>
  <si>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</si>
  <si>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</si>
  <si>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</si>
  <si>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</si>
  <si>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</si>
  <si>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</si>
  <si>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</si>
  <si>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</si>
  <si>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</si>
  <si>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</si>
  <si>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</si>
  <si>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</si>
  <si>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</si>
  <si>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</si>
  <si>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</si>
  <si>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</si>
  <si>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</si>
  <si>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</si>
  <si>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</si>
  <si>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</si>
  <si>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</si>
  <si>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</si>
  <si>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</si>
  <si>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</si>
  <si>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</si>
  <si>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</si>
  <si>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</si>
  <si>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</si>
  <si>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</si>
  <si>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</si>
  <si>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</si>
  <si>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</si>
  <si>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</si>
  <si>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</si>
  <si>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</si>
  <si>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</si>
  <si>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</si>
  <si>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</si>
  <si>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</si>
  <si>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</si>
  <si>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</si>
  <si>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</si>
  <si>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</si>
  <si>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</si>
  <si>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</si>
  <si>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</si>
  <si>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</si>
  <si>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</si>
  <si>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</si>
  <si>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</si>
  <si>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</si>
  <si>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</si>
  <si>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</si>
  <si>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</si>
  <si>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</si>
  <si>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</si>
  <si>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</si>
  <si>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</si>
  <si>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</si>
  <si>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</si>
  <si>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</si>
  <si>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</si>
  <si>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</si>
  <si>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</si>
  <si>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</si>
  <si>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</si>
  <si>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</si>
  <si>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</si>
  <si>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</si>
  <si>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</si>
  <si>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</si>
  <si>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</si>
  <si>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</si>
  <si>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</si>
  <si>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</si>
  <si>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</si>
  <si>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</si>
  <si>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</si>
  <si>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</si>
  <si>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</si>
  <si>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</si>
  <si>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</si>
  <si>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</si>
  <si>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</si>
  <si>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</si>
  <si>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</si>
  <si>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</si>
  <si>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</si>
  <si>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</si>
  <si>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</si>
  <si>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</si>
  <si>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</si>
  <si>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</si>
  <si>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</si>
  <si>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</si>
  <si>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</si>
  <si>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</si>
  <si>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</si>
  <si>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</si>
  <si>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</si>
  <si>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</si>
  <si>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</si>
  <si>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</si>
  <si>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</si>
  <si>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</si>
  <si>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</si>
  <si>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</si>
  <si>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</si>
  <si>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</si>
  <si>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</si>
  <si>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</si>
  <si>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</si>
  <si>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</si>
  <si>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</si>
  <si>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</si>
  <si>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</si>
  <si>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</si>
  <si>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</si>
  <si>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</si>
  <si>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</si>
  <si>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</si>
  <si>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</si>
  <si>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</si>
  <si>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</si>
  <si>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</si>
  <si>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</si>
  <si>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</si>
  <si>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</si>
  <si>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</si>
  <si>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</si>
  <si>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</si>
  <si>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</si>
  <si>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</si>
  <si>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</si>
  <si>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</si>
  <si>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</si>
  <si>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</si>
  <si>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</si>
  <si>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</si>
  <si>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</si>
  <si>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</si>
  <si>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</si>
  <si>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</si>
  <si>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</si>
  <si>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</si>
  <si>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</si>
  <si>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</si>
  <si>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</si>
  <si>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</si>
  <si>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</si>
  <si>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</si>
  <si>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</si>
  <si>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</si>
  <si>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</si>
  <si>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</si>
  <si>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</si>
  <si>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</si>
  <si>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</si>
  <si>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</si>
  <si>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</si>
  <si>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</si>
  <si>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</si>
  <si>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</si>
  <si>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</si>
  <si>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</si>
  <si>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</si>
  <si>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</si>
  <si>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</si>
  <si>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</si>
  <si>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</si>
  <si>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</si>
  <si>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</si>
  <si>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</si>
  <si>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</si>
  <si>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</si>
  <si>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</si>
  <si>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</si>
  <si>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</si>
  <si>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</si>
  <si>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</si>
  <si>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</si>
  <si>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</si>
  <si>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</si>
  <si>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</si>
  <si>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</si>
  <si>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</si>
  <si>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</si>
  <si>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</si>
  <si>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</si>
  <si>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</si>
  <si>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</si>
  <si>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</si>
  <si>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</si>
  <si>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</si>
  <si>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</si>
  <si>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</si>
  <si>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</si>
  <si>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</si>
  <si>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</si>
  <si>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</si>
  <si>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</si>
  <si>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</si>
  <si>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</si>
  <si>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</si>
  <si>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</si>
  <si>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</si>
  <si>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</si>
  <si>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</si>
  <si>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</si>
  <si>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</si>
  <si>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</si>
  <si>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</si>
  <si>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</si>
  <si>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</si>
  <si>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</si>
  <si>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</si>
  <si>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</si>
  <si>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</si>
  <si>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</si>
  <si>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</si>
  <si>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</si>
  <si>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</si>
  <si>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</si>
  <si>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</si>
  <si>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</si>
  <si>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</si>
  <si>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</si>
  <si>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</si>
  <si>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</si>
  <si>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</si>
  <si>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</si>
  <si>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</si>
  <si>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</si>
  <si>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</si>
  <si>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</si>
  <si>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</si>
  <si>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</si>
  <si>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</si>
  <si>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</si>
  <si>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</si>
  <si>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</si>
  <si>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</si>
  <si>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</si>
  <si>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</si>
  <si>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</si>
  <si>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</si>
  <si>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</si>
  <si>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</si>
  <si>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</si>
  <si>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</si>
  <si>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</si>
  <si>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</si>
  <si>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</si>
  <si>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</si>
  <si>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</si>
  <si>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</si>
  <si>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</si>
  <si>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</si>
  <si>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</si>
  <si>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</si>
  <si>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</si>
  <si>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</si>
  <si>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</si>
  <si>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</si>
  <si>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</si>
  <si>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</si>
  <si>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</si>
  <si>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</si>
  <si>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</si>
  <si>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</si>
  <si>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</si>
  <si>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</si>
  <si>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</si>
  <si>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</si>
  <si>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</si>
  <si>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</si>
  <si>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</si>
  <si>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</si>
  <si>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</si>
  <si>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</si>
  <si>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</si>
  <si>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</si>
  <si>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</si>
  <si>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</si>
  <si>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</si>
  <si>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</si>
  <si>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</si>
  <si>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</si>
  <si>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</si>
  <si>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</si>
  <si>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</si>
  <si>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</si>
  <si>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</si>
  <si>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</si>
  <si>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</si>
  <si>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</si>
  <si>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</si>
  <si>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</si>
  <si>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</si>
  <si>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</si>
  <si>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</si>
  <si>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</si>
  <si>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</si>
  <si>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</si>
  <si>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</si>
  <si>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</si>
  <si>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</si>
  <si>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</si>
  <si>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</si>
  <si>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</si>
  <si>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</si>
  <si>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</si>
  <si>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</si>
  <si>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</si>
  <si>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</si>
  <si>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</si>
  <si>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</si>
  <si>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</si>
  <si>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</si>
  <si>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</si>
  <si>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</si>
  <si>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</si>
  <si>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</si>
  <si>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</si>
  <si>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</si>
  <si>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</si>
  <si>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</si>
  <si>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</si>
  <si>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</si>
  <si>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</si>
  <si>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</si>
  <si>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</si>
  <si>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</si>
  <si>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</si>
  <si>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</si>
  <si>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</si>
  <si>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</si>
  <si>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</si>
  <si>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</si>
  <si>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</si>
  <si>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</si>
  <si>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</si>
  <si>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</si>
  <si>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</si>
  <si>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</si>
  <si>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</si>
  <si>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</si>
  <si>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</si>
  <si>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</si>
  <si>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</si>
  <si>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</si>
  <si>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</si>
  <si>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</si>
  <si>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</si>
  <si>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</si>
  <si>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</si>
  <si>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</si>
  <si>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</si>
  <si>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</si>
  <si>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</si>
  <si>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</si>
  <si>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</si>
  <si>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</si>
  <si>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</si>
  <si>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</si>
  <si>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</si>
  <si>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</si>
  <si>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</si>
  <si>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</si>
  <si>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</si>
  <si>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</si>
  <si>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</si>
  <si>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</si>
  <si>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</si>
  <si>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</si>
  <si>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</si>
  <si>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</si>
  <si>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</si>
  <si>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</si>
  <si>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</si>
  <si>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</si>
  <si>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</si>
  <si>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</si>
  <si>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</si>
  <si>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</si>
  <si>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</si>
  <si>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</si>
  <si>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</si>
  <si>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</si>
  <si>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</si>
  <si>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</si>
  <si>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</si>
  <si>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</si>
  <si>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</si>
  <si>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</si>
  <si>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</si>
  <si>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</si>
  <si>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</si>
  <si>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</si>
  <si>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</si>
  <si>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</si>
  <si>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</si>
  <si>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</si>
  <si>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</si>
  <si>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</si>
  <si>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</si>
  <si>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</si>
  <si>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</si>
  <si>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</si>
  <si>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</si>
  <si>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</si>
  <si>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</si>
  <si>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</si>
  <si>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</si>
  <si>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</si>
  <si>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</si>
  <si>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</si>
  <si>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</si>
  <si>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</si>
  <si>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</si>
  <si>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</si>
  <si>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</si>
  <si>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</si>
  <si>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</si>
  <si>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</si>
  <si>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</si>
  <si>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</si>
  <si>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</si>
  <si>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</si>
  <si>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</si>
  <si>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</si>
  <si>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</si>
  <si>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</si>
  <si>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</si>
  <si>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</si>
  <si>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</si>
  <si>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</si>
  <si>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</si>
  <si>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</si>
  <si>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</si>
  <si>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</si>
  <si>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</si>
  <si>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</si>
  <si>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</si>
  <si>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</si>
  <si>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</si>
  <si>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</si>
  <si>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</si>
  <si>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</si>
  <si>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</si>
  <si>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</si>
  <si>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</si>
  <si>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</si>
  <si>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</si>
  <si>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</si>
  <si>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</si>
  <si>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</si>
  <si>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</si>
  <si>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</si>
  <si>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</si>
  <si>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</si>
  <si>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</si>
  <si>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</si>
  <si>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</si>
  <si>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</si>
  <si>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</si>
  <si>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</si>
  <si>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</si>
  <si>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</si>
  <si>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</si>
  <si>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</si>
  <si>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</si>
  <si>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</si>
  <si>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</si>
  <si>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</si>
  <si>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</si>
  <si>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</si>
  <si>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</si>
  <si>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</si>
  <si>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</si>
  <si>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</si>
  <si>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</si>
  <si>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</si>
  <si>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</si>
  <si>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</si>
  <si>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</si>
  <si>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</si>
  <si>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</si>
  <si>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</si>
  <si>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</si>
  <si>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</si>
  <si>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</si>
  <si>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</si>
  <si>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</si>
  <si>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</si>
  <si>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</si>
  <si>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</si>
  <si>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</si>
  <si>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</si>
  <si>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</si>
  <si>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</si>
  <si>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</si>
  <si>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</si>
  <si>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</si>
  <si>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</si>
  <si>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</si>
  <si>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</si>
  <si>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</si>
  <si>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</si>
  <si>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</si>
  <si>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</si>
  <si>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</si>
  <si>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</si>
  <si>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</si>
  <si>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</si>
  <si>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</si>
  <si>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</si>
  <si>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</si>
  <si>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</si>
  <si>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</si>
  <si>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</si>
  <si>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</si>
  <si>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</si>
  <si>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</si>
  <si>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</si>
  <si>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</si>
  <si>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</si>
  <si>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</si>
  <si>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</si>
  <si>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</si>
  <si>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</si>
  <si>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</si>
  <si>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</si>
  <si>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</si>
  <si>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</si>
  <si>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</si>
  <si>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</si>
  <si>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</si>
  <si>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</si>
  <si>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</si>
  <si>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</si>
  <si>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</si>
  <si>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</si>
  <si>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</si>
  <si>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</si>
  <si>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</si>
  <si>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</si>
  <si>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</si>
  <si>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</si>
  <si>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</si>
  <si>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</si>
  <si>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</si>
  <si>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</si>
  <si>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</si>
  <si>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</si>
  <si>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</si>
  <si>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</si>
  <si>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</si>
  <si>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</si>
  <si>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</si>
  <si>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</si>
  <si>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</si>
  <si>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</si>
  <si>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</si>
  <si>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</si>
  <si>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</si>
  <si>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</si>
  <si>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</si>
  <si>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</si>
  <si>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</si>
  <si>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</si>
  <si>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</si>
  <si>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</si>
  <si>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</si>
  <si>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</si>
  <si>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</si>
  <si>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</si>
  <si>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</si>
  <si>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</si>
  <si>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</si>
  <si>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</si>
  <si>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</si>
  <si>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</si>
  <si>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</si>
  <si>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</si>
  <si>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</si>
  <si>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</si>
  <si>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</si>
  <si>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</si>
  <si>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</si>
  <si>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</si>
  <si>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</si>
  <si>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</si>
  <si>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</si>
  <si>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</si>
  <si>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</si>
  <si>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</si>
  <si>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</si>
  <si>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</si>
  <si>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</si>
  <si>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</si>
  <si>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</si>
  <si>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</si>
  <si>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</si>
  <si>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</si>
  <si>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</si>
  <si>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</si>
  <si>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</si>
  <si>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</si>
  <si>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</si>
  <si>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</si>
  <si>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</si>
  <si>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</si>
  <si>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</si>
  <si>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</si>
  <si>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</si>
  <si>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</si>
  <si>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</si>
  <si>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</si>
  <si>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</si>
  <si>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</si>
  <si>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</si>
  <si>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</si>
  <si>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</si>
  <si>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</si>
  <si>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</si>
  <si>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</si>
  <si>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</si>
  <si>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</si>
  <si>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</si>
  <si>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</si>
  <si>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</si>
  <si>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</si>
  <si>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</si>
  <si>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</si>
  <si>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</si>
  <si>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</si>
  <si>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</si>
  <si>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</si>
  <si>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</si>
  <si>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</si>
  <si>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</si>
  <si>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</si>
  <si>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</si>
  <si>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</si>
  <si>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</si>
  <si>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</si>
  <si>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</si>
  <si>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</si>
  <si>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</si>
  <si>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</si>
  <si>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</si>
  <si>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</si>
  <si>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</si>
  <si>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</si>
  <si>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</si>
  <si>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</si>
  <si>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</si>
  <si>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</si>
  <si>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</si>
  <si>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</si>
  <si>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</si>
  <si>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</si>
  <si>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</si>
  <si>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</si>
  <si>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</si>
  <si>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</si>
  <si>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</si>
  <si>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</si>
  <si>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</si>
  <si>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</si>
  <si>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</si>
  <si>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</si>
  <si>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</si>
  <si>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</si>
  <si>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</si>
  <si>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</si>
  <si>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</si>
  <si>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</si>
  <si>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</si>
  <si>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</si>
  <si>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</si>
  <si>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</si>
  <si>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</si>
  <si>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</si>
  <si>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</si>
  <si>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</si>
  <si>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</si>
  <si>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</si>
  <si>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</si>
  <si>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</si>
  <si>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</si>
  <si>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</si>
  <si>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</si>
  <si>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</si>
  <si>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</si>
  <si>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</si>
  <si>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</si>
  <si>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</si>
  <si>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</si>
  <si>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</si>
  <si>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</si>
  <si>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</si>
  <si>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</si>
  <si>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</si>
  <si>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</si>
  <si>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</si>
  <si>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</si>
  <si>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</si>
  <si>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</si>
  <si>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</si>
  <si>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</si>
  <si>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</si>
  <si>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</si>
  <si>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</si>
  <si>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</si>
  <si>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</si>
  <si>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</si>
  <si>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</si>
  <si>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</si>
  <si>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</si>
  <si>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</si>
  <si>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</si>
  <si>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</si>
  <si>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</si>
  <si>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</si>
  <si>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</si>
  <si>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</si>
  <si>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</si>
  <si>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</si>
  <si>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</si>
  <si>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</si>
  <si>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</si>
  <si>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</si>
  <si>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</si>
  <si>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</si>
  <si>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</si>
  <si>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</si>
  <si>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</si>
  <si>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</si>
  <si>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</si>
  <si>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</si>
  <si>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</si>
  <si>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</si>
  <si>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</si>
  <si>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</si>
  <si>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</si>
  <si>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</si>
  <si>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</si>
  <si>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</si>
  <si>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</si>
  <si>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</si>
  <si>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</si>
  <si>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</si>
  <si>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</si>
  <si>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</si>
  <si>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</si>
  <si>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</si>
  <si>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</si>
  <si>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</si>
  <si>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</si>
  <si>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</si>
  <si>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</si>
  <si>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</si>
  <si>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</si>
  <si>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</si>
  <si>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</si>
  <si>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</si>
  <si>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</si>
  <si>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</si>
  <si>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</si>
  <si>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</si>
  <si>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</si>
  <si>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</si>
  <si>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</si>
  <si>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</si>
  <si>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</si>
  <si>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</si>
  <si>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</si>
  <si>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</si>
  <si>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</si>
  <si>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</si>
  <si>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</si>
  <si>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</si>
  <si>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</si>
  <si>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</si>
  <si>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</si>
  <si>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</si>
  <si>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</si>
  <si>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</si>
  <si>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</si>
  <si>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</si>
  <si>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</si>
  <si>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</si>
  <si>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</si>
  <si>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</si>
  <si>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</si>
  <si>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</si>
  <si>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</si>
  <si>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</si>
  <si>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</si>
  <si>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</si>
  <si>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</si>
  <si>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</si>
  <si>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</si>
  <si>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</si>
  <si>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</si>
  <si>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</si>
  <si>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</si>
  <si>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</si>
  <si>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</si>
  <si>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</si>
  <si>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</si>
  <si>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</si>
  <si>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</si>
  <si>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</si>
  <si>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</si>
  <si>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</si>
  <si>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</si>
  <si>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</si>
  <si>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</si>
  <si>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</si>
  <si>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</si>
  <si>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</si>
  <si>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</si>
  <si>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</si>
  <si>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</si>
  <si>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</si>
  <si>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</si>
  <si>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</si>
  <si>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</si>
  <si>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</si>
  <si>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</si>
  <si>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</si>
  <si>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</si>
  <si>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</si>
  <si>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</si>
  <si>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</si>
  <si>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</si>
  <si>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</si>
  <si>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</si>
  <si>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</si>
  <si>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</si>
  <si>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</si>
  <si>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</si>
  <si>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</si>
  <si>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</si>
  <si>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</si>
  <si>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</si>
  <si>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</si>
  <si>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</si>
  <si>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</si>
  <si>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</si>
  <si>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</si>
  <si>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</si>
  <si>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</si>
  <si>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</si>
  <si>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</si>
  <si>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</si>
  <si>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</si>
  <si>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</si>
  <si>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</si>
  <si>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</si>
  <si>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</si>
  <si>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</si>
  <si>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</si>
  <si>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</si>
  <si>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</si>
  <si>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</si>
  <si>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</si>
  <si>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</si>
  <si>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</si>
  <si>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</si>
  <si>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</si>
  <si>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</si>
  <si>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</si>
  <si>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</si>
  <si>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</si>
  <si>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</si>
  <si>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</si>
  <si>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</si>
  <si>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</si>
  <si>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</si>
  <si>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</si>
  <si>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</si>
  <si>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</si>
  <si>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</si>
  <si>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</si>
  <si>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</si>
  <si>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</si>
  <si>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</si>
  <si>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</si>
  <si>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</si>
  <si>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</si>
  <si>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</si>
  <si>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</si>
  <si>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</si>
  <si>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</si>
  <si>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</si>
  <si>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</si>
  <si>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</si>
  <si>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</si>
  <si>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</si>
  <si>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</si>
  <si>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</si>
  <si>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</si>
  <si>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</si>
  <si>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</si>
  <si>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</si>
  <si>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</si>
  <si>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</si>
  <si>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</si>
  <si>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</si>
  <si>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</si>
  <si>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</si>
  <si>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</si>
  <si>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</si>
  <si>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</si>
  <si>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</si>
  <si>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</si>
  <si>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</si>
  <si>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</si>
  <si>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</si>
  <si>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</si>
  <si>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</si>
  <si>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</si>
  <si>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</si>
  <si>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</si>
  <si>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</si>
  <si>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</si>
  <si>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</si>
  <si>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</si>
  <si>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</si>
  <si>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</si>
  <si>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</si>
  <si>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</si>
  <si>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</si>
  <si>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</si>
  <si>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</si>
  <si>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</si>
  <si>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</si>
  <si>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</si>
  <si>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</si>
  <si>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</si>
  <si>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</si>
  <si>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</si>
  <si>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</si>
  <si>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</si>
  <si>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</si>
  <si>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</si>
  <si>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</si>
  <si>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</si>
  <si>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</si>
  <si>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</si>
  <si>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</si>
  <si>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</si>
  <si>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</si>
  <si>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</si>
  <si>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</si>
  <si>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</si>
  <si>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</si>
  <si>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</si>
  <si>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</si>
  <si>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</si>
  <si>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</si>
  <si>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</si>
  <si>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</si>
  <si>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</si>
  <si>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</si>
  <si>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</si>
  <si>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</si>
  <si>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</si>
  <si>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</si>
  <si>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</si>
  <si>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</si>
  <si>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</si>
  <si>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</si>
  <si>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</si>
  <si>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</si>
  <si>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</si>
  <si>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</si>
  <si>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</si>
  <si>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</si>
  <si>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</si>
  <si>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</si>
  <si>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</si>
  <si>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</si>
  <si>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</si>
  <si>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</si>
  <si>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</si>
  <si>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</si>
  <si>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</si>
  <si>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</si>
  <si>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</si>
  <si>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</si>
  <si>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</si>
  <si>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</si>
  <si>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</si>
  <si>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</si>
  <si>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</si>
  <si>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</si>
  <si>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</si>
  <si>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</si>
  <si>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</si>
  <si>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</si>
  <si>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</si>
  <si>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</si>
  <si>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</si>
  <si>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</si>
  <si>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</si>
  <si>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</si>
  <si>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</si>
  <si>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</si>
  <si>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</si>
  <si>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</si>
  <si>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</si>
  <si>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</si>
  <si>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</si>
  <si>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</si>
  <si>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</si>
  <si>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</si>
  <si>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</si>
  <si>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</si>
  <si>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</si>
  <si>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</si>
  <si>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</si>
  <si>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</si>
  <si>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</si>
  <si>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</si>
  <si>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</si>
  <si>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</si>
  <si>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</si>
  <si>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</si>
  <si>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</si>
  <si>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</si>
  <si>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</si>
  <si>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</si>
  <si>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</si>
  <si>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</si>
  <si>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</si>
  <si>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</si>
  <si>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</si>
  <si>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</si>
  <si>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</si>
  <si>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</si>
  <si>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</si>
  <si>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</si>
  <si>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</si>
  <si>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</si>
  <si>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</si>
  <si>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</si>
  <si>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</si>
  <si>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</si>
  <si>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</si>
  <si>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</si>
  <si>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</si>
  <si>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</si>
  <si>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</si>
  <si>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</si>
  <si>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</si>
  <si>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</si>
  <si>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</si>
  <si>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</si>
  <si>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</si>
  <si>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</si>
  <si>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</si>
  <si>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</si>
  <si>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</si>
  <si>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</si>
  <si>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</si>
  <si>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</si>
  <si>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</si>
  <si>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</si>
  <si>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</si>
  <si>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</si>
  <si>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</si>
  <si>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</si>
  <si>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</si>
  <si>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</si>
  <si>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</si>
  <si>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</si>
  <si>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</si>
  <si>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</si>
  <si>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</si>
  <si>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</si>
  <si>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</si>
  <si>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</si>
  <si>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</si>
  <si>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</si>
  <si>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</si>
  <si>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</si>
  <si>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</si>
  <si>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</si>
  <si>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</si>
  <si>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</si>
  <si>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</si>
  <si>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</si>
  <si>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</si>
  <si>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</si>
  <si>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</si>
  <si>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</si>
  <si>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</si>
  <si>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</si>
  <si>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</si>
  <si>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</si>
  <si>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</si>
  <si>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</si>
  <si>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</si>
  <si>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</si>
  <si>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</si>
  <si>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</si>
  <si>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</si>
  <si>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</si>
  <si>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</si>
  <si>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</si>
  <si>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</si>
  <si>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</si>
  <si>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</si>
  <si>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</si>
  <si>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</si>
  <si>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</si>
  <si>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</si>
  <si>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</si>
  <si>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</si>
  <si>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</si>
  <si>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</si>
  <si>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</si>
  <si>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</si>
  <si>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</si>
  <si>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</si>
  <si>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</si>
  <si>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</si>
  <si>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</si>
  <si>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</si>
  <si>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</si>
  <si>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</si>
  <si>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</si>
  <si>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</si>
  <si>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</si>
  <si>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</si>
  <si>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</si>
  <si>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</si>
  <si>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</si>
  <si>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</si>
  <si>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</si>
  <si>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</si>
  <si>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</si>
  <si>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</si>
  <si>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</si>
  <si>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</si>
  <si>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</si>
  <si>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</si>
  <si>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</si>
  <si>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</si>
  <si>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</si>
  <si>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</si>
  <si>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</si>
  <si>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</si>
  <si>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</si>
  <si>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</si>
  <si>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</si>
  <si>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</si>
  <si>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</si>
  <si>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</si>
  <si>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</si>
  <si>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</si>
  <si>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</si>
  <si>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</si>
  <si>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</si>
  <si>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</si>
  <si>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</si>
  <si>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</si>
  <si>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</si>
  <si>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</si>
  <si>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</si>
  <si>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</si>
  <si>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</si>
  <si>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</si>
  <si>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</si>
  <si>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</si>
  <si>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</si>
  <si>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</si>
  <si>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</si>
  <si>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</si>
  <si>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</si>
  <si>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</si>
  <si>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</si>
  <si>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</si>
  <si>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</si>
  <si>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</si>
  <si>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</si>
  <si>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</si>
  <si>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</si>
  <si>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</si>
  <si>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</si>
  <si>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</si>
  <si>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</si>
  <si>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</si>
  <si>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</si>
  <si>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</si>
  <si>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</si>
  <si>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</si>
  <si>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</si>
  <si>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</si>
  <si>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</si>
  <si>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</si>
  <si>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</si>
  <si>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</si>
  <si>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</si>
  <si>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</si>
  <si>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</si>
  <si>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</si>
  <si>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</si>
  <si>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</si>
  <si>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</si>
  <si>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</si>
  <si>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</si>
  <si>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</si>
  <si>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</si>
  <si>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</si>
  <si>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</si>
  <si>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</si>
  <si>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</si>
  <si>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</si>
  <si>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</si>
  <si>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</si>
  <si>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</si>
  <si>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</si>
  <si>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</si>
  <si>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</si>
  <si>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</si>
  <si>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</si>
  <si>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</si>
  <si>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</si>
  <si>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</si>
  <si>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</si>
  <si>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</si>
  <si>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</si>
  <si>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</si>
  <si>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</si>
  <si>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</si>
  <si>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</si>
  <si>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</si>
  <si>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</si>
  <si>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</si>
  <si>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</si>
  <si>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</si>
  <si>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</si>
  <si>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</si>
  <si>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</si>
  <si>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</si>
  <si>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</si>
  <si>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</si>
  <si>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</si>
  <si>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</si>
  <si>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</si>
  <si>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</si>
  <si>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</si>
  <si>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</si>
  <si>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</si>
  <si>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</si>
  <si>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</si>
  <si>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</si>
  <si>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</si>
  <si>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</si>
  <si>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</si>
  <si>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</si>
  <si>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</si>
  <si>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</si>
  <si>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</si>
  <si>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</si>
  <si>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</si>
  <si>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</si>
  <si>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</si>
  <si>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</si>
  <si>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</si>
  <si>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</si>
  <si>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</si>
  <si>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</si>
  <si>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</si>
  <si>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</si>
  <si>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</si>
  <si>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</si>
  <si>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</si>
  <si>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</si>
  <si>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</si>
  <si>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</si>
  <si>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</si>
  <si>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</si>
  <si>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</si>
  <si>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</si>
  <si>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</si>
  <si>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</si>
  <si>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</si>
  <si>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</si>
  <si>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</si>
  <si>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</si>
  <si>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</si>
  <si>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</si>
  <si>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</si>
  <si>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</si>
  <si>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</si>
  <si>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</si>
  <si>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</si>
  <si>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</si>
  <si>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</si>
  <si>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</si>
  <si>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</si>
  <si>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</si>
  <si>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</si>
  <si>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</si>
  <si>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</si>
  <si>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</si>
  <si>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</si>
  <si>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</si>
  <si>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</si>
  <si>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</si>
  <si>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</si>
  <si>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</si>
  <si>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</si>
  <si>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</si>
  <si>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</si>
  <si>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</si>
  <si>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</si>
  <si>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</si>
  <si>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</si>
  <si>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</si>
  <si>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</si>
  <si>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</si>
  <si>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</si>
  <si>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</si>
  <si>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</si>
  <si>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</si>
  <si>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</si>
  <si>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</si>
  <si>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</si>
  <si>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</si>
  <si>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</si>
  <si>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</si>
  <si>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</si>
  <si>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</si>
  <si>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</si>
  <si>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</si>
  <si>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</si>
  <si>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</si>
  <si>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</si>
  <si>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</si>
  <si>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</si>
  <si>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</si>
  <si>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</si>
  <si>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</si>
  <si>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</si>
  <si>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</si>
  <si>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</si>
  <si>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</si>
  <si>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</si>
  <si>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</si>
  <si>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</si>
  <si>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</si>
  <si>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</si>
  <si>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</si>
  <si>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</si>
  <si>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</si>
  <si>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</si>
  <si>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</si>
  <si>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</si>
  <si>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</si>
  <si>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</si>
  <si>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</si>
  <si>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</si>
  <si>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</si>
  <si>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</si>
  <si>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</si>
  <si>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</si>
  <si>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</si>
  <si>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</si>
  <si>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</si>
  <si>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</si>
  <si>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</si>
  <si>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</si>
  <si>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</si>
  <si>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</si>
  <si>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</si>
  <si>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</si>
  <si>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</si>
  <si>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</si>
  <si>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</si>
  <si>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</si>
  <si>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</si>
  <si>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</si>
  <si>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</si>
  <si>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</si>
  <si>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</si>
  <si>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</si>
  <si>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</si>
  <si>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</si>
  <si>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</si>
  <si>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</si>
  <si>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</si>
  <si>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</si>
  <si>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</si>
  <si>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</si>
  <si>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</si>
  <si>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</si>
  <si>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</si>
  <si>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</si>
  <si>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</si>
  <si>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</si>
  <si>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</si>
  <si>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</si>
  <si>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</si>
  <si>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</si>
  <si>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</si>
  <si>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</si>
  <si>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</si>
  <si>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</si>
  <si>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</si>
  <si>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</si>
  <si>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</si>
  <si>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</si>
  <si>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</si>
  <si>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</si>
  <si>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</si>
  <si>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</si>
  <si>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</si>
  <si>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</si>
  <si>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</si>
  <si>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</si>
  <si>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</si>
  <si>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</si>
  <si>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</si>
  <si>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</si>
  <si>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</si>
  <si>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</si>
  <si>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</si>
  <si>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</si>
  <si>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</si>
  <si>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</si>
  <si>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</si>
  <si>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</si>
  <si>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</si>
  <si>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</si>
  <si>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</si>
  <si>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</si>
  <si>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</si>
  <si>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</si>
  <si>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</si>
  <si>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</si>
  <si>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</si>
  <si>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</si>
  <si>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</si>
  <si>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</si>
  <si>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</si>
  <si>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</si>
  <si>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</si>
  <si>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</si>
  <si>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</si>
  <si>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</si>
  <si>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</si>
  <si>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</si>
  <si>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</si>
  <si>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</si>
  <si>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</si>
  <si>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</si>
  <si>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</si>
  <si>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</si>
  <si>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</si>
  <si>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</si>
  <si>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</si>
  <si>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</si>
  <si>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</si>
  <si>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</si>
  <si>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</si>
  <si>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</si>
  <si>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</si>
  <si>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</si>
  <si>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</si>
  <si>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</si>
  <si>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</si>
  <si>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</si>
  <si>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</si>
  <si>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</si>
  <si>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</si>
  <si>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</si>
  <si>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</si>
  <si>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</si>
  <si>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</si>
  <si>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</si>
  <si>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</si>
  <si>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</si>
  <si>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</si>
  <si>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</si>
  <si>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</si>
  <si>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</si>
  <si>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</si>
  <si>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</si>
  <si>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</si>
  <si>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</si>
  <si>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</si>
  <si>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</si>
  <si>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</si>
  <si>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</si>
  <si>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</si>
  <si>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</si>
  <si>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</si>
  <si>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</si>
  <si>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</si>
  <si>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</si>
  <si>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</si>
  <si>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</si>
  <si>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</si>
  <si>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</si>
  <si>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</si>
  <si>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</si>
  <si>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</si>
  <si>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</si>
  <si>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</si>
  <si>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</si>
  <si>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</si>
  <si>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</si>
  <si>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</si>
  <si>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</si>
  <si>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</si>
  <si>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</si>
  <si>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</si>
  <si>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</si>
  <si>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</si>
  <si>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</si>
  <si>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</si>
  <si>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</si>
  <si>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</si>
  <si>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</si>
  <si>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</si>
  <si>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</si>
  <si>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</si>
  <si>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</si>
  <si>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</si>
  <si>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</si>
  <si>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</si>
  <si>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</si>
  <si>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</si>
  <si>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</si>
  <si>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</si>
  <si>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</si>
  <si>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</si>
  <si>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</si>
  <si>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</si>
  <si>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</si>
  <si>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</si>
  <si>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</si>
  <si>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</si>
  <si>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</si>
  <si>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</si>
  <si>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</si>
  <si>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</si>
  <si>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</si>
  <si>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</si>
  <si>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</si>
  <si>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</si>
  <si>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</si>
  <si>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</si>
  <si>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</si>
  <si>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</si>
  <si>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</si>
  <si>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</si>
  <si>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</si>
  <si>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</si>
  <si>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</si>
  <si>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</si>
  <si>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</si>
  <si>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</si>
  <si>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</si>
  <si>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</si>
  <si>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</si>
  <si>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</si>
  <si>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</si>
  <si>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</si>
  <si>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</si>
  <si>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</si>
  <si>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</si>
  <si>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</si>
  <si>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</si>
  <si>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</si>
  <si>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</si>
  <si>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</si>
  <si>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</si>
  <si>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</si>
  <si>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</si>
  <si>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</si>
  <si>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</si>
  <si>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</si>
  <si>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</si>
  <si>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</si>
  <si>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</si>
  <si>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</si>
  <si>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</si>
  <si>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</si>
  <si>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</si>
  <si>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</si>
  <si>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</si>
  <si>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</si>
  <si>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</si>
  <si>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</si>
  <si>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</si>
  <si>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</si>
  <si>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</si>
  <si>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</si>
  <si>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</si>
  <si>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</si>
  <si>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</si>
  <si>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</si>
  <si>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</si>
  <si>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</si>
  <si>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</si>
  <si>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</si>
  <si>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</si>
  <si>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</si>
  <si>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</si>
  <si>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</si>
  <si>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</si>
  <si>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</si>
  <si>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</si>
  <si>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</si>
  <si>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</si>
  <si>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</si>
  <si>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</si>
  <si>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</si>
  <si>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</si>
  <si>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</si>
  <si>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</si>
  <si>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</si>
  <si>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</si>
  <si>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</si>
  <si>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</si>
  <si>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</si>
  <si>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</si>
  <si>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</si>
  <si>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</si>
  <si>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</si>
  <si>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</si>
  <si>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</si>
  <si>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</si>
  <si>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</si>
  <si>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</si>
  <si>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</si>
  <si>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</si>
  <si>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</si>
  <si>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</si>
  <si>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</si>
  <si>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</si>
  <si>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</si>
  <si>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</si>
  <si>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</si>
  <si>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</si>
  <si>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</si>
  <si>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</si>
  <si>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</si>
  <si>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</si>
  <si>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</si>
  <si>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</si>
  <si>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</si>
  <si>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</si>
  <si>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</si>
  <si>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</si>
  <si>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</si>
  <si>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</si>
  <si>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</si>
  <si>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</si>
  <si>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</si>
  <si>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</si>
  <si>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</si>
  <si>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</si>
  <si>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</si>
  <si>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</si>
  <si>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</si>
  <si>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</si>
  <si>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</si>
  <si>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</si>
  <si>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</si>
  <si>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</si>
  <si>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</si>
  <si>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</si>
  <si>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</si>
  <si>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</si>
  <si>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</si>
  <si>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</si>
  <si>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</si>
  <si>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</si>
  <si>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</si>
  <si>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</si>
  <si>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</si>
  <si>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</si>
  <si>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</si>
  <si>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</si>
  <si>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</si>
  <si>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</si>
  <si>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</si>
  <si>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</si>
  <si>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</si>
  <si>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</si>
  <si>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</si>
  <si>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</si>
  <si>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</si>
  <si>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</si>
  <si>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</si>
  <si>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</si>
  <si>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</si>
  <si>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</si>
  <si>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</si>
  <si>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</si>
  <si>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</si>
  <si>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</si>
  <si>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</si>
  <si>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</si>
  <si>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</si>
  <si>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</si>
  <si>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</si>
  <si>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</si>
  <si>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</si>
  <si>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</si>
  <si>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</si>
  <si>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</si>
  <si>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</si>
  <si>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</si>
  <si>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</si>
  <si>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</si>
  <si>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</si>
  <si>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</si>
  <si>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</si>
  <si>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</si>
  <si>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</si>
  <si>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</si>
  <si>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</si>
  <si>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</si>
  <si>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</si>
  <si>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</si>
  <si>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</si>
  <si>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</si>
  <si>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</si>
  <si>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</si>
  <si>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</si>
  <si>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</si>
  <si>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</si>
  <si>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</si>
  <si>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</si>
  <si>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</si>
  <si>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</si>
  <si>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</si>
  <si>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</si>
  <si>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</si>
  <si>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</si>
  <si>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</si>
  <si>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</si>
  <si>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</si>
  <si>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</si>
  <si>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</si>
  <si>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</si>
  <si>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</si>
  <si>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</si>
  <si>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</si>
  <si>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</si>
  <si>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</si>
  <si>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</si>
  <si>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</si>
  <si>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</si>
  <si>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</si>
  <si>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</si>
  <si>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</si>
  <si>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</si>
  <si>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</si>
  <si>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</si>
  <si>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</si>
  <si>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</si>
  <si>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</si>
  <si>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</si>
  <si>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</si>
  <si>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</si>
  <si>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</si>
  <si>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</si>
  <si>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</si>
  <si>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</si>
  <si>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</si>
  <si>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</si>
  <si>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</si>
  <si>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</si>
  <si>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</si>
  <si>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</si>
  <si>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</si>
  <si>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</si>
  <si>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</si>
  <si>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</si>
  <si>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</si>
  <si>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</si>
  <si>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</si>
  <si>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</si>
  <si>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</si>
  <si>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</si>
  <si>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</si>
  <si>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</si>
  <si>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</si>
  <si>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</si>
  <si>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</si>
  <si>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</si>
  <si>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</si>
  <si>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</si>
  <si>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</si>
  <si>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</si>
  <si>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</si>
  <si>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</si>
  <si>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</si>
  <si>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</si>
  <si>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</si>
  <si>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</si>
  <si>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</si>
  <si>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</si>
  <si>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</si>
  <si>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</si>
  <si>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</si>
  <si>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</si>
  <si>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</si>
  <si>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</si>
  <si>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</si>
  <si>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</si>
  <si>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</si>
  <si>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</si>
  <si>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</si>
  <si>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</si>
  <si>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</si>
  <si>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</si>
  <si>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</si>
  <si>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</si>
  <si>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</si>
  <si>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</si>
  <si>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</si>
  <si>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</si>
  <si>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</si>
  <si>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</si>
  <si>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</si>
  <si>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</si>
  <si>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</si>
  <si>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</si>
  <si>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</si>
  <si>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</si>
  <si>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</si>
  <si>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</si>
  <si>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</si>
  <si>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</si>
  <si>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</si>
  <si>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</si>
  <si>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</si>
  <si>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</si>
  <si>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</si>
  <si>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</si>
  <si>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</si>
  <si>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</si>
  <si>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</si>
  <si>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</si>
  <si>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</si>
  <si>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</si>
  <si>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</si>
  <si>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</si>
  <si>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</si>
  <si>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</si>
  <si>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</si>
  <si>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</si>
  <si>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</si>
  <si>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</si>
  <si>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</si>
  <si>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</si>
  <si>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</si>
  <si>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</si>
  <si>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</si>
  <si>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</si>
  <si>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</si>
  <si>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</si>
  <si>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</si>
  <si>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</si>
  <si>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</si>
  <si>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</si>
  <si>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</si>
  <si>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</si>
  <si>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</si>
  <si>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</si>
  <si>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</si>
  <si>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</si>
  <si>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</si>
  <si>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</si>
  <si>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</si>
  <si>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</si>
  <si>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</si>
  <si>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</si>
  <si>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</si>
  <si>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</si>
  <si>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</si>
  <si>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</si>
  <si>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</si>
  <si>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</si>
  <si>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</si>
  <si>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</si>
  <si>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</si>
  <si>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</si>
  <si>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</si>
  <si>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</si>
  <si>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</si>
  <si>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</si>
  <si>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</si>
  <si>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</si>
  <si>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</si>
  <si>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</si>
  <si>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</si>
  <si>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</si>
  <si>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</si>
  <si>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</si>
  <si>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</si>
  <si>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</si>
  <si>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</si>
  <si>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</si>
  <si>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</si>
  <si>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</si>
  <si>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</si>
  <si>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</si>
  <si>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</si>
  <si>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</si>
  <si>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</si>
  <si>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</si>
  <si>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</si>
  <si>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</si>
  <si>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</si>
  <si>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</si>
  <si>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</si>
  <si>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</si>
  <si>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</si>
  <si>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</si>
  <si>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</si>
  <si>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</si>
  <si>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</si>
  <si>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</si>
  <si>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</si>
  <si>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</si>
  <si>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</si>
  <si>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</si>
  <si>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</si>
  <si>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</si>
  <si>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</si>
  <si>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</si>
  <si>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</si>
  <si>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</si>
  <si>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</si>
  <si>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</si>
  <si>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</si>
  <si>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</si>
  <si>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</si>
  <si>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</si>
  <si>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</si>
  <si>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</si>
  <si>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</si>
  <si>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</si>
  <si>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</si>
  <si>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</si>
  <si>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</si>
  <si>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</si>
  <si>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</si>
  <si>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</si>
  <si>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</si>
  <si>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</si>
  <si>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</si>
  <si>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</si>
  <si>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</si>
  <si>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</si>
  <si>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</si>
  <si>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</si>
  <si>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</si>
  <si>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</si>
  <si>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</si>
  <si>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</si>
  <si>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</si>
  <si>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</si>
  <si>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</si>
  <si>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</si>
  <si>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</si>
  <si>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</si>
  <si>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</si>
  <si>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</si>
  <si>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</si>
  <si>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</si>
  <si>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</si>
  <si>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</si>
  <si>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</si>
  <si>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</si>
  <si>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</si>
  <si>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</si>
  <si>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</si>
  <si>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</si>
  <si>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</si>
  <si>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</si>
  <si>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</si>
  <si>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</si>
  <si>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</si>
  <si>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</si>
  <si>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</si>
  <si>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</si>
  <si>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</si>
  <si>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</si>
  <si>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</si>
  <si>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</si>
  <si>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</si>
  <si>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</si>
  <si>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</si>
  <si>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</si>
  <si>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</si>
  <si>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</si>
  <si>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</si>
  <si>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</si>
  <si>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</si>
  <si>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</si>
  <si>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</si>
  <si>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</si>
  <si>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</si>
  <si>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</si>
  <si>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</si>
  <si>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</si>
  <si>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</si>
  <si>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</si>
  <si>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</si>
  <si>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</si>
  <si>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</si>
  <si>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</si>
  <si>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</si>
  <si>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</si>
  <si>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</si>
  <si>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</si>
  <si>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</si>
  <si>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</si>
  <si>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</si>
  <si>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</si>
  <si>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</si>
  <si>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</si>
  <si>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</si>
  <si>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</si>
  <si>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</si>
  <si>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</si>
  <si>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</si>
  <si>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</si>
  <si>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</si>
  <si>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</si>
  <si>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</si>
  <si>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</si>
  <si>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</si>
  <si>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</si>
  <si>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</si>
  <si>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</si>
  <si>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</si>
  <si>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</si>
  <si>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</si>
  <si>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</si>
  <si>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</si>
  <si>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</si>
  <si>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</si>
  <si>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</si>
  <si>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</si>
  <si>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</si>
  <si>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</si>
  <si>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</si>
  <si>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</si>
  <si>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</si>
  <si>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</si>
  <si>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</si>
  <si>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</si>
  <si>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</si>
  <si>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</si>
  <si>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</si>
  <si>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</si>
  <si>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</si>
  <si>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</si>
  <si>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</si>
  <si>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</si>
  <si>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</si>
  <si>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</si>
  <si>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</si>
  <si>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</si>
  <si>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</si>
  <si>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</si>
  <si>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</si>
  <si>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</si>
  <si>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</si>
  <si>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</si>
  <si>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</si>
  <si>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</si>
  <si>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</si>
  <si>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</si>
  <si>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</si>
  <si>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</si>
  <si>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</si>
  <si>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</si>
  <si>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</si>
  <si>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</si>
  <si>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</si>
  <si>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</si>
  <si>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</si>
  <si>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</si>
  <si>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</si>
  <si>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</si>
  <si>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</si>
  <si>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</si>
  <si>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</si>
  <si>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</si>
  <si>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</si>
  <si>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</si>
  <si>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</si>
  <si>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</si>
  <si>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</si>
  <si>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</si>
  <si>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</si>
  <si>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</si>
  <si>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</si>
  <si>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</si>
  <si>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</si>
  <si>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</si>
  <si>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</si>
  <si>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</si>
  <si>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</si>
  <si>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</si>
  <si>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</si>
  <si>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</si>
  <si>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</si>
  <si>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</si>
  <si>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</si>
  <si>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</si>
  <si>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</si>
  <si>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</si>
  <si>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</si>
  <si>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</si>
  <si>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</si>
  <si>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</si>
  <si>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</si>
  <si>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</si>
  <si>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</si>
  <si>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</si>
  <si>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</si>
  <si>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</si>
  <si>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</si>
  <si>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</si>
  <si>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</si>
  <si>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</si>
  <si>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</si>
  <si>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</si>
  <si>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</si>
  <si>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</si>
  <si>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</si>
  <si>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</si>
  <si>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</si>
  <si>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</si>
  <si>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</si>
  <si>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</si>
  <si>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</si>
  <si>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</si>
  <si>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</si>
  <si>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</si>
  <si>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</si>
  <si>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</si>
  <si>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</si>
  <si>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</si>
  <si>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</si>
  <si>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</si>
  <si>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</si>
  <si>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</si>
  <si>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</si>
  <si>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</si>
  <si>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</si>
  <si>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</si>
  <si>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</si>
  <si>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</si>
  <si>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</si>
  <si>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</si>
  <si>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</si>
  <si>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</si>
  <si>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</si>
  <si>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</si>
  <si>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</si>
  <si>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</si>
  <si>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</si>
  <si>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</si>
  <si>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</si>
  <si>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</si>
  <si>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</si>
  <si>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</si>
  <si>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</si>
  <si>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</si>
  <si>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</si>
  <si>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</si>
  <si>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</si>
  <si>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</si>
  <si>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</si>
  <si>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</si>
  <si>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</si>
  <si>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</si>
  <si>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</si>
  <si>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</si>
  <si>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</si>
  <si>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</si>
  <si>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</si>
  <si>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</si>
  <si>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</si>
  <si>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</si>
  <si>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</si>
  <si>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</si>
  <si>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</si>
  <si>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</si>
  <si>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</si>
  <si>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</si>
  <si>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</si>
  <si>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</si>
  <si>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</si>
  <si>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</si>
  <si>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</si>
  <si>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</si>
  <si>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</si>
  <si>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</si>
  <si>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</si>
  <si>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</si>
  <si>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</si>
  <si>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</si>
  <si>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</si>
  <si>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</si>
  <si>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</si>
  <si>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</si>
  <si>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</si>
  <si>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</si>
  <si>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</si>
  <si>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</si>
  <si>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</si>
  <si>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</si>
  <si>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</si>
  <si>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</si>
  <si>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</si>
  <si>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</si>
  <si>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</si>
  <si>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</si>
  <si>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</si>
  <si>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</si>
  <si>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</si>
  <si>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</si>
  <si>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</si>
  <si>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</si>
  <si>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</si>
  <si>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</si>
  <si>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</si>
  <si>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</si>
  <si>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</si>
  <si>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</si>
  <si>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</si>
  <si>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</si>
  <si>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</si>
  <si>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</si>
  <si>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</si>
  <si>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</si>
  <si>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</si>
  <si>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</si>
  <si>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</si>
  <si>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</si>
  <si>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</si>
  <si>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</si>
  <si>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</si>
  <si>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</si>
  <si>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</si>
  <si>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</si>
  <si>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</si>
  <si>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</si>
  <si>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</si>
  <si>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</si>
  <si>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</si>
  <si>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</si>
  <si>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</si>
  <si>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</si>
  <si>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</si>
  <si>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</si>
  <si>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</si>
  <si>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</si>
  <si>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</si>
  <si>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</si>
  <si>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</si>
  <si>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</si>
  <si>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</si>
  <si>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</si>
  <si>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</si>
  <si>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</si>
  <si>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</si>
  <si>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</si>
  <si>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</si>
  <si>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</si>
  <si>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</si>
  <si>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</si>
  <si>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</si>
  <si>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</si>
  <si>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</si>
  <si>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</si>
  <si>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</si>
  <si>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</si>
  <si>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</si>
  <si>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</si>
  <si>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</si>
  <si>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</si>
  <si>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</si>
  <si>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</si>
  <si>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</si>
  <si>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</si>
  <si>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</si>
  <si>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</si>
  <si>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</si>
  <si>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</si>
  <si>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</si>
  <si>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</si>
  <si>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</si>
  <si>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</si>
  <si>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</si>
  <si>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</si>
  <si>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</si>
  <si>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</si>
  <si>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</si>
  <si>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</si>
  <si>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</si>
  <si>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</si>
  <si>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</si>
  <si>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</si>
  <si>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</si>
  <si>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</si>
  <si>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</si>
  <si>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</si>
  <si>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</si>
  <si>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</si>
  <si>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</si>
  <si>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</si>
  <si>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</si>
  <si>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</si>
  <si>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</si>
  <si>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</si>
  <si>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</si>
  <si>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</si>
  <si>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</si>
  <si>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</si>
  <si>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</si>
  <si>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</si>
  <si>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</si>
  <si>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</si>
  <si>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</si>
  <si>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</si>
  <si>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</si>
  <si>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</si>
  <si>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</si>
  <si>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</si>
  <si>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</si>
  <si>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</si>
  <si>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</si>
  <si>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</si>
  <si>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</si>
  <si>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</si>
  <si>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</si>
  <si>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</si>
  <si>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</si>
  <si>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</si>
  <si>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</si>
  <si>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</si>
  <si>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</si>
  <si>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</si>
  <si>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</si>
  <si>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</si>
  <si>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</si>
  <si>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</si>
  <si>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</si>
  <si>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</si>
  <si>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</si>
  <si>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</si>
  <si>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</si>
  <si>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</si>
  <si>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</si>
  <si>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</si>
  <si>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</si>
  <si>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</si>
  <si>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</si>
  <si>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</si>
  <si>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</si>
  <si>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</si>
  <si>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</si>
  <si>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</si>
  <si>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</si>
  <si>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</si>
  <si>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</si>
  <si>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</si>
  <si>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</si>
  <si>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</si>
  <si>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</si>
  <si>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</si>
  <si>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</si>
  <si>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</si>
  <si>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</si>
  <si>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</si>
  <si>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</si>
  <si>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</si>
  <si>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</si>
  <si>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</si>
  <si>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</si>
  <si>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</si>
  <si>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</si>
  <si>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</si>
  <si>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</si>
  <si>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</si>
  <si>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</si>
  <si>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</si>
  <si>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</si>
  <si>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</si>
  <si>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</si>
  <si>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</si>
  <si>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</si>
  <si>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</si>
  <si>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</si>
  <si>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</si>
  <si>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</si>
  <si>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</si>
  <si>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</si>
  <si>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</si>
  <si>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</si>
  <si>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</si>
  <si>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</si>
  <si>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</si>
  <si>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</si>
  <si>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</si>
  <si>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</si>
  <si>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</si>
  <si>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</si>
  <si>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</si>
  <si>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</si>
  <si>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</si>
  <si>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</si>
  <si>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</si>
  <si>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</si>
  <si>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</si>
  <si>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</si>
  <si>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</si>
  <si>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</si>
  <si>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</si>
  <si>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</si>
  <si>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</si>
  <si>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</si>
  <si>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</si>
  <si>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</si>
  <si>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</si>
  <si>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</si>
  <si>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</si>
  <si>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</si>
  <si>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</si>
  <si>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</si>
  <si>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</si>
  <si>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</si>
  <si>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</si>
  <si>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</si>
  <si>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</si>
  <si>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</si>
  <si>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</si>
  <si>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</si>
  <si>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</si>
  <si>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</si>
  <si>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</si>
  <si>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</si>
  <si>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</si>
  <si>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</si>
  <si>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</si>
  <si>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</si>
  <si>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</si>
  <si>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</si>
  <si>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</si>
  <si>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</si>
  <si>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</si>
  <si>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</si>
  <si>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</si>
  <si>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</si>
  <si>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</si>
  <si>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</si>
  <si>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</si>
  <si>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</si>
  <si>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</si>
  <si>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</si>
  <si>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</si>
  <si>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</si>
  <si>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</si>
  <si>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</si>
  <si>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</si>
  <si>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</si>
  <si>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</si>
  <si>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</si>
  <si>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</si>
  <si>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</si>
  <si>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</si>
  <si>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</si>
  <si>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</si>
  <si>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</si>
  <si>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</si>
  <si>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</si>
  <si>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</si>
  <si>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</si>
  <si>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</si>
  <si>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</si>
  <si>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</si>
  <si>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</si>
  <si>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</si>
  <si>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</si>
  <si>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</si>
  <si>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</si>
  <si>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</si>
  <si>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</si>
  <si>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</si>
  <si>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</si>
  <si>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</si>
  <si>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</si>
  <si>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</si>
  <si>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</si>
  <si>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</si>
  <si>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</si>
  <si>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</si>
  <si>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</si>
  <si>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</si>
  <si>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</si>
  <si>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</si>
  <si>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</si>
  <si>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</si>
  <si>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</si>
  <si>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</si>
  <si>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</si>
  <si>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</si>
  <si>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</si>
  <si>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</si>
  <si>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</si>
  <si>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</si>
  <si>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</si>
  <si>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</si>
  <si>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</si>
  <si>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</si>
  <si>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</si>
  <si>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</si>
  <si>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</si>
  <si>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</si>
  <si>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</si>
  <si>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</si>
  <si>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</si>
  <si>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</si>
  <si>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</si>
  <si>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</si>
  <si>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</si>
  <si>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</si>
  <si>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</si>
  <si>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</si>
  <si>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</si>
  <si>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</si>
  <si>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</si>
  <si>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</si>
  <si>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</si>
  <si>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</si>
  <si>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</si>
  <si>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</si>
  <si>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</si>
  <si>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</si>
  <si>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</si>
  <si>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</si>
  <si>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</si>
  <si>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</si>
  <si>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</si>
  <si>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</si>
  <si>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</si>
  <si>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</si>
  <si>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</si>
  <si>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</si>
  <si>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</si>
  <si>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</si>
  <si>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</si>
  <si>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</si>
  <si>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</si>
  <si>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</si>
  <si>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</si>
  <si>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</si>
  <si>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</si>
  <si>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</si>
  <si>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</si>
  <si>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</si>
  <si>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</si>
  <si>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</si>
  <si>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</si>
  <si>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</si>
  <si>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</si>
  <si>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</si>
  <si>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</si>
  <si>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</si>
  <si>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</si>
  <si>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</si>
  <si>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</si>
  <si>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</si>
  <si>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</si>
  <si>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</si>
  <si>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</si>
  <si>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</si>
  <si>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</si>
  <si>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</si>
  <si>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</si>
  <si>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</si>
  <si>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</si>
  <si>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</si>
  <si>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</si>
  <si>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</si>
  <si>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</si>
  <si>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</si>
  <si>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</si>
  <si>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</si>
  <si>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</si>
  <si>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</si>
  <si>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</si>
  <si>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</si>
  <si>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</si>
  <si>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</si>
  <si>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</si>
  <si>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</si>
  <si>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</si>
  <si>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</si>
  <si>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</si>
  <si>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</si>
  <si>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</si>
  <si>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</si>
  <si>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</si>
  <si>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</si>
  <si>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</si>
  <si>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</si>
  <si>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</si>
  <si>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</si>
  <si>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</si>
  <si>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</si>
  <si>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</si>
  <si>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</si>
  <si>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</si>
  <si>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</si>
  <si>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</si>
  <si>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</si>
  <si>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</si>
  <si>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</si>
  <si>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</si>
  <si>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</si>
  <si>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</si>
  <si>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</si>
  <si>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</si>
  <si>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</si>
  <si>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</si>
  <si>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</si>
  <si>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</si>
  <si>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</si>
  <si>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</si>
  <si>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</si>
  <si>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</si>
  <si>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</si>
  <si>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</si>
  <si>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</si>
  <si>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</si>
  <si>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</si>
  <si>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</si>
  <si>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</si>
  <si>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</si>
  <si>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</si>
  <si>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</si>
  <si>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</si>
  <si>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</si>
  <si>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</si>
  <si>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</si>
  <si>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</si>
  <si>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</si>
  <si>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</si>
  <si>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</si>
  <si>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</si>
  <si>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</si>
  <si>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</si>
  <si>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</si>
  <si>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</si>
  <si>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</si>
  <si>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</si>
  <si>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</si>
  <si>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</si>
  <si>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</si>
  <si>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</si>
  <si>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</si>
  <si>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</si>
  <si>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</si>
  <si>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</si>
  <si>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</si>
  <si>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</si>
  <si>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</si>
  <si>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</si>
  <si>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</si>
  <si>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</si>
  <si>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</si>
  <si>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</si>
  <si>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</si>
  <si>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</si>
  <si>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</si>
  <si>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</si>
  <si>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</si>
  <si>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</si>
  <si>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</si>
  <si>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</si>
  <si>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</si>
  <si>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</si>
  <si>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</si>
  <si>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</si>
  <si>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</si>
  <si>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</si>
  <si>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</si>
  <si>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</si>
  <si>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</si>
  <si>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</si>
  <si>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</si>
  <si>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</si>
  <si>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</si>
  <si>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</si>
  <si>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</si>
  <si>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</si>
  <si>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</si>
  <si>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</si>
  <si>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</si>
  <si>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</si>
  <si>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</si>
  <si>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</si>
  <si>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</si>
  <si>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</si>
  <si>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</si>
  <si>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</si>
  <si>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</si>
  <si>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</si>
  <si>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</si>
  <si>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</si>
  <si>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</si>
  <si>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</si>
  <si>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</si>
  <si>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</si>
  <si>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</si>
  <si>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</si>
  <si>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</si>
  <si>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</si>
  <si>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</si>
  <si>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</si>
  <si>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</si>
  <si>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</si>
  <si>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</si>
  <si>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</si>
  <si>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</si>
  <si>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</si>
  <si>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</si>
  <si>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</si>
  <si>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</si>
  <si>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</si>
  <si>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</si>
  <si>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</si>
  <si>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</si>
  <si>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</si>
  <si>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</si>
  <si>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</si>
  <si>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</si>
  <si>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</si>
  <si>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</si>
  <si>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</si>
  <si>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</si>
  <si>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</si>
  <si>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</si>
  <si>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</si>
  <si>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</si>
  <si>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</si>
  <si>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</si>
  <si>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</si>
  <si>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</si>
  <si>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</si>
  <si>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</si>
  <si>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</si>
  <si>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</si>
  <si>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</si>
  <si>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</si>
  <si>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</si>
  <si>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</si>
  <si>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</si>
  <si>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</si>
  <si>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</si>
  <si>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</si>
  <si>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</si>
  <si>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</si>
  <si>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</si>
  <si>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</si>
  <si>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</si>
  <si>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</si>
  <si>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</si>
  <si>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</si>
  <si>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</si>
  <si>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</si>
  <si>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</si>
  <si>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</si>
  <si>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</si>
  <si>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</si>
  <si>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</si>
  <si>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</si>
  <si>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</si>
  <si>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</si>
  <si>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</si>
  <si>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</si>
  <si>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</si>
  <si>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</si>
  <si>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</si>
  <si>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</si>
  <si>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</si>
  <si>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</si>
  <si>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</si>
  <si>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</si>
  <si>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</si>
  <si>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</si>
  <si>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</si>
  <si>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</si>
  <si>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</si>
  <si>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</si>
  <si>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</si>
  <si>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</si>
  <si>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</si>
  <si>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</si>
  <si>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</si>
  <si>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</si>
  <si>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</si>
  <si>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</si>
  <si>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</si>
  <si>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</si>
  <si>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</si>
  <si>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</si>
  <si>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</si>
  <si>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</si>
  <si>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</si>
  <si>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</si>
  <si>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</si>
  <si>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</si>
  <si>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</si>
  <si>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</si>
  <si>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</si>
  <si>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</si>
  <si>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</si>
  <si>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</si>
  <si>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</si>
  <si>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</si>
  <si>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</si>
  <si>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</si>
  <si>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</si>
  <si>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</si>
  <si>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</si>
  <si>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</si>
  <si>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</si>
  <si>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</si>
  <si>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</si>
  <si>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</si>
  <si>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</si>
  <si>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</si>
  <si>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</si>
  <si>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</si>
  <si>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</si>
  <si>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</si>
  <si>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</si>
  <si>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</si>
  <si>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</si>
  <si>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</si>
  <si>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</si>
  <si>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</si>
  <si>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</si>
  <si>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</si>
  <si>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</si>
  <si>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</si>
  <si>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</si>
  <si>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</si>
  <si>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</si>
  <si>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</si>
  <si>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</si>
  <si>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</si>
  <si>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</si>
  <si>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</si>
  <si>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</si>
  <si>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</si>
  <si>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</si>
  <si>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</si>
  <si>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</si>
  <si>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</si>
  <si>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</si>
  <si>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</si>
  <si>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</si>
  <si>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</si>
  <si>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</si>
  <si>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</si>
  <si>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</si>
  <si>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</si>
  <si>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</si>
  <si>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</si>
  <si>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</si>
  <si>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</si>
  <si>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</si>
  <si>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</si>
  <si>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</si>
  <si>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</si>
  <si>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</si>
  <si>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</si>
  <si>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</si>
  <si>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</si>
  <si>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</si>
  <si>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</si>
  <si>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</si>
  <si>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</si>
  <si>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</si>
  <si>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</si>
  <si>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</si>
  <si>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</si>
  <si>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</si>
  <si>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</si>
  <si>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</si>
  <si>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</si>
  <si>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</si>
  <si>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</si>
  <si>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</si>
  <si>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</si>
  <si>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</si>
  <si>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</si>
  <si>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</si>
  <si>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</si>
  <si>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</si>
  <si>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</si>
  <si>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</si>
  <si>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</si>
  <si>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</si>
  <si>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</si>
  <si>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</si>
  <si>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</si>
  <si>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</si>
  <si>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</si>
  <si>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</si>
  <si>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</si>
  <si>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</si>
  <si>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</si>
  <si>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</si>
  <si>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</si>
  <si>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</si>
  <si>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</si>
  <si>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</si>
  <si>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</si>
  <si>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</si>
  <si>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</si>
  <si>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</si>
  <si>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</si>
  <si>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</si>
  <si>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</si>
  <si>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</si>
  <si>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</si>
  <si>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</si>
  <si>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</si>
  <si>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</si>
  <si>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</si>
  <si>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</si>
  <si>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</si>
  <si>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</si>
  <si>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</si>
  <si>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</si>
  <si>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</si>
  <si>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</si>
  <si>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</si>
  <si>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</si>
  <si>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</si>
  <si>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</si>
  <si>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</si>
  <si>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</si>
  <si>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</si>
  <si>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</si>
  <si>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</si>
  <si>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</si>
  <si>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</si>
  <si>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</si>
  <si>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</si>
  <si>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</si>
  <si>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</si>
  <si>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</si>
  <si>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</si>
  <si>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</si>
  <si>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</si>
  <si>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</si>
  <si>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</si>
  <si>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</si>
  <si>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</si>
  <si>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</si>
  <si>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</si>
  <si>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</si>
  <si>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</si>
  <si>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</si>
  <si>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</si>
  <si>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</si>
  <si>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</si>
  <si>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</si>
  <si>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</si>
  <si>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</si>
  <si>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</si>
  <si>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</si>
  <si>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</si>
  <si>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</si>
  <si>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</si>
  <si>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</si>
  <si>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</si>
  <si>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</si>
  <si>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</si>
  <si>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</si>
  <si>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</si>
  <si>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</si>
  <si>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</si>
  <si>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</si>
  <si>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</si>
  <si>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</si>
  <si>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</si>
  <si>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</si>
  <si>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</si>
  <si>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</si>
  <si>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</si>
  <si>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</si>
  <si>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</si>
  <si>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</si>
  <si>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</si>
  <si>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</si>
  <si>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</si>
  <si>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</si>
  <si>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</si>
  <si>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</si>
  <si>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</si>
  <si>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</si>
  <si>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</si>
  <si>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</si>
  <si>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</si>
  <si>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</si>
  <si>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</si>
  <si>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</si>
  <si>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</si>
  <si>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</si>
  <si>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</si>
  <si>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</si>
  <si>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</si>
  <si>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</si>
  <si>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</si>
  <si>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</si>
  <si>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</si>
  <si>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</si>
  <si>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</si>
  <si>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</si>
  <si>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</si>
  <si>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</si>
  <si>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</si>
  <si>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</si>
  <si>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</si>
  <si>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</si>
  <si>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</si>
  <si>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</si>
  <si>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</si>
  <si>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</si>
  <si>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</si>
  <si>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</si>
  <si>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</si>
  <si>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</si>
  <si>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</si>
  <si>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</si>
  <si>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</si>
  <si>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</si>
  <si>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</si>
  <si>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</si>
  <si>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</si>
  <si>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</si>
  <si>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</si>
  <si>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</si>
  <si>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</si>
  <si>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</si>
  <si>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</si>
  <si>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</si>
  <si>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</si>
  <si>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</si>
  <si>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</si>
  <si>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</si>
  <si>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</si>
  <si>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</si>
  <si>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</si>
  <si>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</si>
  <si>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</si>
  <si>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</si>
  <si>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</si>
  <si>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</si>
  <si>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</si>
  <si>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</si>
  <si>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</si>
  <si>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</si>
  <si>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</si>
  <si>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</si>
  <si>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</si>
  <si>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</si>
  <si>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</si>
  <si>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</si>
  <si>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</si>
  <si>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</si>
  <si>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</si>
  <si>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</si>
  <si>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</si>
  <si>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</si>
  <si>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</si>
  <si>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</si>
  <si>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</si>
  <si>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</si>
  <si>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</si>
  <si>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</si>
  <si>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</si>
  <si>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</si>
  <si>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</si>
  <si>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</si>
  <si>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</si>
  <si>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</si>
  <si>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</si>
  <si>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</si>
  <si>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</si>
  <si>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</si>
  <si>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</si>
  <si>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</si>
  <si>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</si>
  <si>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</si>
  <si>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</si>
  <si>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</si>
  <si>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</si>
  <si>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</si>
  <si>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</si>
  <si>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</si>
  <si>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</si>
  <si>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</si>
  <si>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</si>
  <si>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</si>
  <si>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</si>
  <si>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</si>
  <si>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</si>
  <si>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</si>
  <si>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</si>
  <si>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</si>
  <si>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</si>
  <si>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</si>
  <si>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</si>
  <si>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</si>
  <si>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</si>
  <si>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</si>
  <si>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</si>
  <si>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</si>
  <si>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</si>
  <si>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</si>
  <si>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</si>
  <si>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</si>
  <si>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</si>
  <si>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</si>
  <si>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</si>
  <si>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</si>
  <si>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</si>
  <si>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</si>
  <si>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</si>
  <si>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</si>
  <si>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</si>
  <si>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</si>
  <si>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</si>
  <si>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</si>
  <si>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</si>
  <si>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</si>
  <si>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</si>
  <si>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</si>
  <si>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</si>
  <si>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</si>
  <si>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</si>
  <si>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</si>
  <si>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</si>
  <si>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</si>
  <si>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</si>
  <si>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</si>
  <si>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</si>
  <si>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</si>
  <si>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</si>
  <si>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</si>
  <si>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</si>
  <si>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</si>
  <si>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</si>
  <si>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</si>
  <si>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</si>
  <si>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</si>
  <si>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</si>
  <si>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</si>
  <si>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</si>
  <si>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</si>
  <si>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</si>
  <si>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</si>
  <si>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</si>
  <si>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</si>
  <si>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</si>
  <si>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</si>
  <si>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</si>
  <si>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</si>
  <si>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</si>
  <si>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</si>
  <si>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</si>
  <si>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</si>
  <si>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</si>
  <si>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</si>
  <si>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</si>
  <si>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</si>
  <si>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</si>
  <si>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</si>
  <si>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</si>
  <si>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</si>
  <si>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</si>
  <si>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</si>
  <si>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</si>
  <si>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</si>
  <si>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</si>
  <si>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</si>
  <si>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</si>
  <si>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</si>
  <si>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</si>
  <si>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</si>
  <si>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</si>
  <si>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</si>
  <si>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</si>
  <si>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</si>
  <si>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</si>
  <si>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</si>
  <si>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</si>
  <si>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</si>
  <si>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</si>
  <si>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</si>
  <si>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</si>
  <si>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</si>
  <si>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</si>
  <si>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</si>
  <si>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</si>
  <si>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</si>
  <si>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</si>
  <si>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</si>
  <si>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</si>
  <si>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</si>
  <si>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</si>
  <si>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</si>
  <si>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</si>
  <si>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</si>
  <si>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</si>
  <si>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</si>
  <si>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</si>
  <si>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</si>
  <si>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</si>
  <si>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</si>
  <si>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</si>
  <si>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</si>
  <si>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</si>
  <si>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</si>
  <si>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</si>
  <si>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</si>
  <si>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</si>
  <si>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</si>
  <si>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</si>
  <si>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</si>
  <si>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</si>
  <si>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</si>
  <si>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</si>
  <si>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</si>
  <si>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</si>
  <si>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</si>
  <si>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</si>
  <si>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</si>
  <si>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</si>
  <si>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</si>
  <si>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</si>
  <si>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</si>
  <si>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</si>
  <si>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</si>
  <si>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</si>
  <si>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</si>
  <si>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</si>
  <si>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</si>
  <si>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</si>
  <si>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</si>
  <si>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</si>
  <si>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</si>
  <si>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</si>
  <si>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</si>
  <si>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</si>
  <si>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</si>
  <si>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</si>
  <si>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</si>
  <si>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</si>
  <si>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</si>
  <si>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</si>
  <si>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</si>
  <si>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</si>
  <si>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</si>
  <si>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</si>
  <si>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</si>
  <si>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</si>
  <si>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</si>
  <si>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</si>
  <si>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</si>
  <si>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</si>
  <si>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</si>
  <si>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</si>
  <si>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</si>
  <si>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</si>
  <si>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</si>
  <si>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</si>
  <si>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</si>
  <si>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</si>
  <si>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</si>
  <si>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</si>
  <si>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</si>
  <si>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</si>
  <si>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</si>
  <si>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</si>
  <si>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</si>
  <si>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</si>
  <si>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</si>
  <si>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</si>
  <si>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</si>
  <si>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</si>
  <si>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</si>
  <si>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</si>
  <si>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</si>
  <si>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</si>
  <si>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</si>
  <si>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</si>
  <si>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</si>
  <si>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</si>
  <si>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</si>
  <si>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</si>
  <si>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</si>
  <si>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</si>
  <si>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</si>
  <si>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</si>
  <si>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</si>
  <si>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</si>
  <si>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</si>
  <si>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</si>
  <si>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</si>
  <si>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</si>
  <si>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</si>
  <si>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</si>
  <si>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</si>
  <si>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</si>
  <si>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</si>
  <si>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</si>
  <si>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</si>
  <si>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</si>
  <si>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</si>
  <si>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</si>
  <si>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</si>
  <si>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</si>
  <si>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</si>
  <si>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</si>
  <si>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</si>
  <si>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</si>
  <si>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</si>
  <si>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</si>
  <si>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</si>
  <si>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</si>
  <si>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</si>
  <si>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</si>
  <si>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</si>
  <si>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</si>
  <si>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</si>
  <si>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</si>
  <si>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</si>
  <si>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</si>
  <si>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</si>
  <si>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</si>
  <si>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</si>
  <si>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</si>
  <si>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</si>
  <si>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</si>
  <si>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</si>
  <si>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</si>
  <si>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</si>
  <si>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</si>
  <si>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</si>
  <si>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</si>
  <si>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</si>
  <si>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</si>
  <si>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</si>
  <si>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</si>
  <si>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</si>
  <si>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</si>
  <si>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</si>
  <si>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</si>
  <si>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</si>
  <si>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</si>
  <si>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</si>
  <si>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</si>
  <si>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</si>
  <si>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</si>
  <si>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</si>
  <si>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</si>
  <si>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</si>
  <si>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</si>
  <si>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</si>
  <si>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</si>
  <si>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</si>
  <si>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</si>
  <si>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</si>
  <si>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</si>
  <si>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</si>
  <si>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</si>
  <si>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</si>
  <si>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</si>
  <si>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</si>
  <si>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</si>
  <si>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</si>
  <si>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</si>
  <si>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</si>
  <si>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</si>
  <si>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</si>
  <si>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</si>
  <si>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</si>
  <si>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</si>
  <si>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</si>
  <si>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</si>
  <si>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</si>
  <si>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</si>
  <si>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</si>
  <si>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</si>
  <si>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</si>
  <si>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</si>
  <si>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</si>
  <si>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</si>
  <si>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</si>
  <si>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</si>
  <si>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</si>
  <si>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</si>
  <si>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</si>
  <si>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</si>
  <si>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</si>
  <si>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</si>
  <si>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</si>
  <si>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</si>
  <si>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</si>
  <si>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</si>
  <si>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</si>
  <si>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</si>
  <si>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</si>
  <si>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</si>
  <si>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</si>
  <si>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</si>
  <si>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</si>
  <si>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</si>
  <si>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</si>
  <si>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</si>
  <si>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</si>
  <si>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</si>
  <si>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</si>
  <si>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</si>
  <si>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</si>
  <si>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</si>
  <si>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</si>
  <si>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</si>
  <si>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</si>
  <si>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</si>
  <si>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</si>
  <si>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</si>
  <si>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</si>
  <si>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</si>
  <si>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</si>
  <si>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</si>
  <si>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</si>
  <si>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</si>
  <si>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</si>
  <si>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</si>
  <si>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</si>
  <si>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</si>
  <si>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</si>
  <si>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</si>
  <si>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</si>
  <si>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</si>
  <si>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</si>
  <si>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</si>
  <si>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</si>
  <si>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</si>
  <si>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</si>
  <si>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</si>
  <si>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</si>
  <si>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</si>
  <si>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</si>
  <si>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</si>
  <si>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</si>
  <si>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</si>
  <si>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</si>
  <si>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</si>
  <si>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</si>
  <si>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</si>
  <si>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</si>
  <si>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</si>
  <si>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</si>
  <si>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</si>
  <si>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</si>
  <si>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</si>
  <si>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</si>
  <si>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</si>
  <si>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</si>
  <si>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</si>
  <si>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</si>
  <si>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</si>
  <si>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</si>
  <si>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</si>
  <si>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</si>
  <si>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</si>
  <si>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</si>
  <si>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</si>
  <si>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</si>
  <si>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</si>
  <si>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</si>
  <si>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</si>
  <si>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</si>
  <si>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</si>
  <si>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</si>
  <si>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</si>
  <si>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</si>
  <si>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</si>
  <si>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</si>
  <si>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</si>
  <si>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</si>
  <si>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</si>
  <si>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</si>
  <si>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</si>
  <si>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</si>
  <si>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</si>
  <si>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</si>
  <si>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</si>
  <si>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</si>
  <si>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</si>
  <si>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</si>
  <si>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</si>
  <si>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</si>
  <si>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</si>
  <si>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</si>
  <si>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</si>
  <si>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</si>
  <si>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</si>
  <si>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</si>
  <si>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</si>
  <si>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</si>
  <si>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</si>
  <si>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</si>
  <si>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</si>
  <si>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</si>
  <si>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</si>
  <si>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</si>
  <si>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</si>
  <si>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</si>
  <si>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</si>
  <si>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</si>
  <si>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</si>
  <si>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</si>
  <si>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</si>
  <si>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</si>
  <si>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</si>
  <si>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</si>
  <si>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</si>
  <si>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</si>
  <si>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</si>
  <si>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</si>
  <si>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</si>
  <si>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</si>
  <si>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</si>
  <si>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</si>
  <si>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</si>
  <si>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</si>
  <si>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</si>
  <si>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</si>
  <si>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</si>
  <si>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</si>
  <si>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</si>
  <si>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</si>
  <si>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</si>
  <si>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</si>
  <si>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</si>
  <si>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</si>
  <si>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</si>
  <si>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</si>
  <si>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</si>
  <si>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</si>
  <si>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</si>
  <si>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</si>
  <si>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</si>
  <si>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</si>
  <si>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</si>
  <si>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</si>
  <si>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</si>
  <si>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</si>
  <si>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</si>
  <si>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</si>
  <si>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</si>
  <si>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</si>
  <si>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</si>
  <si>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</si>
  <si>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</si>
  <si>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</si>
  <si>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</si>
  <si>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</si>
  <si>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</si>
  <si>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</si>
  <si>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</si>
  <si>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</si>
  <si>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</si>
  <si>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</si>
  <si>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</si>
  <si>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</si>
  <si>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</si>
  <si>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</si>
  <si>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</si>
  <si>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</si>
  <si>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</si>
  <si>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</si>
  <si>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</si>
  <si>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</si>
  <si>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</si>
  <si>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</si>
  <si>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</si>
  <si>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</si>
  <si>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</si>
  <si>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</si>
  <si>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</si>
  <si>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</si>
  <si>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</si>
  <si>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</si>
  <si>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</si>
  <si>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</si>
  <si>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</si>
  <si>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</si>
  <si>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</si>
  <si>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</si>
  <si>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</si>
  <si>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</si>
  <si>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</si>
  <si>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</si>
  <si>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</si>
  <si>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</si>
  <si>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</si>
  <si>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</si>
  <si>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</si>
  <si>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</si>
  <si>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</si>
  <si>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</si>
  <si>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</si>
  <si>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</si>
  <si>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</si>
  <si>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</si>
  <si>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</si>
  <si>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</si>
  <si>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</si>
  <si>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</si>
  <si>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</si>
  <si>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</si>
  <si>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</si>
  <si>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</si>
  <si>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</si>
  <si>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</si>
  <si>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</si>
  <si>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</si>
  <si>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</si>
  <si>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</si>
  <si>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</si>
  <si>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</si>
  <si>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</si>
  <si>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</si>
  <si>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</si>
  <si>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</si>
  <si>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</si>
  <si>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</si>
  <si>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</si>
  <si>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</si>
  <si>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</si>
  <si>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</si>
  <si>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</si>
  <si>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</si>
  <si>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</si>
  <si>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</si>
  <si>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</si>
  <si>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</si>
  <si>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</si>
  <si>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</si>
  <si>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</si>
  <si>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</si>
  <si>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</si>
  <si>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</si>
  <si>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</si>
  <si>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</si>
  <si>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</si>
  <si>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</si>
  <si>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</si>
  <si>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</si>
  <si>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</si>
  <si>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</si>
  <si>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</si>
  <si>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</si>
  <si>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</si>
  <si>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</si>
  <si>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</si>
  <si>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</si>
  <si>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</si>
  <si>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</si>
  <si>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</si>
  <si>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</si>
  <si>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</si>
  <si>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</si>
  <si>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</si>
  <si>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</si>
  <si>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</si>
  <si>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</si>
  <si>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</si>
  <si>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</si>
  <si>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</si>
  <si>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</si>
  <si>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</si>
  <si>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</si>
  <si>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</si>
  <si>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</si>
  <si>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</si>
  <si>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</si>
  <si>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</si>
  <si>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</si>
  <si>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</si>
  <si>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</si>
  <si>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</si>
  <si>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</si>
  <si>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</si>
  <si>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</si>
  <si>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</si>
  <si>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</si>
  <si>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</si>
  <si>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</si>
  <si>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</si>
  <si>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</si>
  <si>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</si>
  <si>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</si>
  <si>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</si>
  <si>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</si>
  <si>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</si>
  <si>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</si>
  <si>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</si>
  <si>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</si>
  <si>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</si>
  <si>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</si>
  <si>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</si>
  <si>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</si>
  <si>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</si>
  <si>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</si>
  <si>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</si>
  <si>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</si>
  <si>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</si>
  <si>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</si>
  <si>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</si>
  <si>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</si>
  <si>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</si>
  <si>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</si>
  <si>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</si>
  <si>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</si>
  <si>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</si>
  <si>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</si>
  <si>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</si>
  <si>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</si>
  <si>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</si>
  <si>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</si>
  <si>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</si>
  <si>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</si>
  <si>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</si>
  <si>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</si>
  <si>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</si>
  <si>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</si>
  <si>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</si>
  <si>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</si>
  <si>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</si>
  <si>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</si>
  <si>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</si>
  <si>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</si>
  <si>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</si>
  <si>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</si>
  <si>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</si>
  <si>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</si>
  <si>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</si>
  <si>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</si>
  <si>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</si>
  <si>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</si>
  <si>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</si>
  <si>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</si>
  <si>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</si>
  <si>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</si>
  <si>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</si>
  <si>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</si>
  <si>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</si>
  <si>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</si>
  <si>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</si>
  <si>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</si>
  <si>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</si>
  <si>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</si>
  <si>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</si>
  <si>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</si>
  <si>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</si>
  <si>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</si>
  <si>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</si>
  <si>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</si>
  <si>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</si>
  <si>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</si>
  <si>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</si>
  <si>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</si>
  <si>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</si>
  <si>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</si>
  <si>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</si>
  <si>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</si>
  <si>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</si>
  <si>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</si>
  <si>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</si>
  <si>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</si>
  <si>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</si>
  <si>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</si>
  <si>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</si>
  <si>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</si>
  <si>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</si>
  <si>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</si>
  <si>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</si>
  <si>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</si>
  <si>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</si>
  <si>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</si>
  <si>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</si>
  <si>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</si>
  <si>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</si>
  <si>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</si>
  <si>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</si>
  <si>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</si>
  <si>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</si>
  <si>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</si>
  <si>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</si>
  <si>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</si>
  <si>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</si>
  <si>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</si>
  <si>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</si>
  <si>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</si>
  <si>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</si>
  <si>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</si>
  <si>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</si>
  <si>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</si>
  <si>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</si>
  <si>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</si>
  <si>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</si>
  <si>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</si>
  <si>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</si>
  <si>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</si>
  <si>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</si>
  <si>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</si>
  <si>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</si>
  <si>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</si>
  <si>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</si>
  <si>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</si>
  <si>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</si>
  <si>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</si>
  <si>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</si>
  <si>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</si>
  <si>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</si>
  <si>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</si>
  <si>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</si>
  <si>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</si>
  <si>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</si>
  <si>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</si>
  <si>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</si>
  <si>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</si>
  <si>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</si>
  <si>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</si>
  <si>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</si>
  <si>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</si>
  <si>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</si>
  <si>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</si>
  <si>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</si>
  <si>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</si>
  <si>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</si>
  <si>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</si>
  <si>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</si>
  <si>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</si>
  <si>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</si>
  <si>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</si>
  <si>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</si>
  <si>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</si>
  <si>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</si>
  <si>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</si>
  <si>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</si>
  <si>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</si>
  <si>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</si>
  <si>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</si>
  <si>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</si>
  <si>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</si>
  <si>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</si>
  <si>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</si>
  <si>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</si>
  <si>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</si>
  <si>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</si>
  <si>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</si>
  <si>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</si>
  <si>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</si>
  <si>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</si>
  <si>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</si>
  <si>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</si>
  <si>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</si>
  <si>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</si>
  <si>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</si>
  <si>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</si>
  <si>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</si>
  <si>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</si>
  <si>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</si>
  <si>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</si>
  <si>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</si>
  <si>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</si>
  <si>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</si>
  <si>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</si>
  <si>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</si>
  <si>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</si>
  <si>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</si>
  <si>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</si>
  <si>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</si>
  <si>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</si>
  <si>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</si>
  <si>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</si>
  <si>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</si>
  <si>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</si>
  <si>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</si>
  <si>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</si>
  <si>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</si>
  <si>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</si>
  <si>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</si>
  <si>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</si>
  <si>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</si>
  <si>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</si>
  <si>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</si>
  <si>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</si>
  <si>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</si>
  <si>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</si>
  <si>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</si>
  <si>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</si>
  <si>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</si>
  <si>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</si>
  <si>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</si>
  <si>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</si>
  <si>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</si>
  <si>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</si>
  <si>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</si>
  <si>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</si>
  <si>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</si>
  <si>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</si>
  <si>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</si>
  <si>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</si>
  <si>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</si>
  <si>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</si>
  <si>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</si>
  <si>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</si>
  <si>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</si>
  <si>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</si>
  <si>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</si>
  <si>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</si>
  <si>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</si>
  <si>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</si>
  <si>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</si>
  <si>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</si>
  <si>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</si>
  <si>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</si>
  <si>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</si>
  <si>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</si>
  <si>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</si>
  <si>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</si>
  <si>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</si>
  <si>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</si>
  <si>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</si>
  <si>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</si>
  <si>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</si>
  <si>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</si>
  <si>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</si>
  <si>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</si>
  <si>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</si>
  <si>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</si>
  <si>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</si>
  <si>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</si>
  <si>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</si>
  <si>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</si>
  <si>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</si>
  <si>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</si>
  <si>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</si>
  <si>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</si>
  <si>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</si>
  <si>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</si>
  <si>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</si>
  <si>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</si>
  <si>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</si>
  <si>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</si>
  <si>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</si>
  <si>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</si>
  <si>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</si>
  <si>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</si>
  <si>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</si>
  <si>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</si>
  <si>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</si>
  <si>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</si>
  <si>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</si>
  <si>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</si>
  <si>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</si>
  <si>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</si>
  <si>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</si>
  <si>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</si>
  <si>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</si>
  <si>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</si>
  <si>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</si>
  <si>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</si>
  <si>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</si>
  <si>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</si>
  <si>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</si>
  <si>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</si>
  <si>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</si>
  <si>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</si>
  <si>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</si>
  <si>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</si>
  <si>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</si>
  <si>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</si>
  <si>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</si>
  <si>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</si>
  <si>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</si>
  <si>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</si>
  <si>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</si>
  <si>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</si>
  <si>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</si>
  <si>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</si>
  <si>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</si>
  <si>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</si>
  <si>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</si>
  <si>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</si>
  <si>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</si>
  <si>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</si>
  <si>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</si>
  <si>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</si>
  <si>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</si>
  <si>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</si>
  <si>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</si>
  <si>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</si>
  <si>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</si>
  <si>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</si>
  <si>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</si>
  <si>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</si>
  <si>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</si>
  <si>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</si>
  <si>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</si>
  <si>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</si>
  <si>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</si>
  <si>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</si>
  <si>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</si>
  <si>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</si>
  <si>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</si>
  <si>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</si>
  <si>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</si>
  <si>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</si>
  <si>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</si>
  <si>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</si>
  <si>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</si>
  <si>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</si>
  <si>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</si>
  <si>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</si>
  <si>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</si>
  <si>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</si>
  <si>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</si>
  <si>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</si>
  <si>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</si>
  <si>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</si>
  <si>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</si>
  <si>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</si>
  <si>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</si>
  <si>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</si>
  <si>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</si>
  <si>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</si>
  <si>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</si>
  <si>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</si>
  <si>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</si>
  <si>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</si>
  <si>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</si>
  <si>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</si>
  <si>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</si>
  <si>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</si>
  <si>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</si>
  <si>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</si>
  <si>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</si>
  <si>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</si>
  <si>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</si>
  <si>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</si>
  <si>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</si>
  <si>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</si>
  <si>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</si>
  <si>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</si>
  <si>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</si>
  <si>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</si>
  <si>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</si>
  <si>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</si>
  <si>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</si>
  <si>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</si>
  <si>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</si>
  <si>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</si>
  <si>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</si>
  <si>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</si>
  <si>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</si>
  <si>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</si>
  <si>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</si>
  <si>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</si>
  <si>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</si>
  <si>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</si>
  <si>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</si>
  <si>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</si>
  <si>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</si>
  <si>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</si>
  <si>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</si>
  <si>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</si>
  <si>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</si>
  <si>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</si>
  <si>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</si>
  <si>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</si>
  <si>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</si>
  <si>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</si>
  <si>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</si>
  <si>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</si>
  <si>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</si>
  <si>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</si>
  <si>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</si>
  <si>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</si>
  <si>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</si>
  <si>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</si>
  <si>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</si>
  <si>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</si>
  <si>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</si>
  <si>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</si>
  <si>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</si>
  <si>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</si>
  <si>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</si>
  <si>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</si>
  <si>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</si>
  <si>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</si>
  <si>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</si>
  <si>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</si>
  <si>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</si>
  <si>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</si>
  <si>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</si>
  <si>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</si>
  <si>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</si>
  <si>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</si>
  <si>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</si>
  <si>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</si>
  <si>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</si>
  <si>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</si>
  <si>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</si>
  <si>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</si>
  <si>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</si>
  <si>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</si>
  <si>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</si>
  <si>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</si>
  <si>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</si>
  <si>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</si>
  <si>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</si>
  <si>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</si>
  <si>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</si>
  <si>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</si>
  <si>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</si>
  <si>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</si>
  <si>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</si>
  <si>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</si>
  <si>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</si>
  <si>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</si>
  <si>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</si>
  <si>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</si>
  <si>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</si>
  <si>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</si>
  <si>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</si>
  <si>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</si>
  <si>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</si>
  <si>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</si>
  <si>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</si>
  <si>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</si>
  <si>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</si>
  <si>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</si>
  <si>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</si>
  <si>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</si>
  <si>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</si>
  <si>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</si>
  <si>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</si>
  <si>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</si>
  <si>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</si>
  <si>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</si>
  <si>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</si>
  <si>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</si>
  <si>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</si>
  <si>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</si>
  <si>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</si>
  <si>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</si>
  <si>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</si>
  <si>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</si>
  <si>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</si>
  <si>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</si>
  <si>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</si>
  <si>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</si>
  <si>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</si>
  <si>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</si>
  <si>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</si>
  <si>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</si>
  <si>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</si>
  <si>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</si>
  <si>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</si>
  <si>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</si>
  <si>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</si>
  <si>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</si>
  <si>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</si>
  <si>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</si>
  <si>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</si>
  <si>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</si>
  <si>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</si>
  <si>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</si>
  <si>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</si>
  <si>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</si>
  <si>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</si>
  <si>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</si>
  <si>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</si>
  <si>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</si>
  <si>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</si>
  <si>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</si>
  <si>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</si>
  <si>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</si>
  <si>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</si>
  <si>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</si>
  <si>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</si>
  <si>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</si>
  <si>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</si>
  <si>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</si>
  <si>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</si>
  <si>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</si>
  <si>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</si>
  <si>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</si>
  <si>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</si>
  <si>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</si>
  <si>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</si>
  <si>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</si>
  <si>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</si>
  <si>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</si>
  <si>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</si>
  <si>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</si>
  <si>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</si>
  <si>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</si>
  <si>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</si>
  <si>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</si>
  <si>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</si>
  <si>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</si>
  <si>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</si>
  <si>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</si>
  <si>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</si>
  <si>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</si>
  <si>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</si>
  <si>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</si>
  <si>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</si>
  <si>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</si>
  <si>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</si>
  <si>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</si>
  <si>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</si>
  <si>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</si>
  <si>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</si>
  <si>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</si>
  <si>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</si>
  <si>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</si>
  <si>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</si>
  <si>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</si>
  <si>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</si>
  <si>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</si>
  <si>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</si>
  <si>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</si>
  <si>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</si>
  <si>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</si>
  <si>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</si>
  <si>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</si>
  <si>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</si>
  <si>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</si>
  <si>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</si>
  <si>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</si>
  <si>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</si>
  <si>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</si>
  <si>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</si>
  <si>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</si>
  <si>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</si>
  <si>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</si>
  <si>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</si>
  <si>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</si>
  <si>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</si>
  <si>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</si>
  <si>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</si>
  <si>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</si>
  <si>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</si>
  <si>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</si>
  <si>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</si>
  <si>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</si>
  <si>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</si>
  <si>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</si>
  <si>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</si>
  <si>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</si>
  <si>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</si>
  <si>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</si>
  <si>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</si>
  <si>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</si>
  <si>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</si>
  <si>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</si>
  <si>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</si>
  <si>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</si>
  <si>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</si>
  <si>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</si>
  <si>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</si>
  <si>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</si>
  <si>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</si>
  <si>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</si>
  <si>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</si>
  <si>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</si>
  <si>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</si>
  <si>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</si>
  <si>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</si>
  <si>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</si>
  <si>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</si>
  <si>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</si>
  <si>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</si>
  <si>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</si>
  <si>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</si>
  <si>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</si>
  <si>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</si>
  <si>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</si>
  <si>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</si>
  <si>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</si>
  <si>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</si>
  <si>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</si>
  <si>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</si>
  <si>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</si>
  <si>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</si>
  <si>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</si>
  <si>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</si>
  <si>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</si>
  <si>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</si>
  <si>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</si>
  <si>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</si>
  <si>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</si>
  <si>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</si>
  <si>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</si>
  <si>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</si>
  <si>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</si>
  <si>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</si>
  <si>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</si>
  <si>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</si>
  <si>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</si>
  <si>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</si>
  <si>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</si>
  <si>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</si>
  <si>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</si>
  <si>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</si>
  <si>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</si>
  <si>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</si>
  <si>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</si>
  <si>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</si>
  <si>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</si>
  <si>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</si>
  <si>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</si>
  <si>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</si>
  <si>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</si>
  <si>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</si>
  <si>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</si>
  <si>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</si>
  <si>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</si>
  <si>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</si>
  <si>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</si>
  <si>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</si>
  <si>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</si>
  <si>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</si>
  <si>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</si>
  <si>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</si>
  <si>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</si>
  <si>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</si>
  <si>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</si>
  <si>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</si>
  <si>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</si>
  <si>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</si>
  <si>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</si>
  <si>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</si>
  <si>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</si>
  <si>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</si>
  <si>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</si>
  <si>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</si>
  <si>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</si>
  <si>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</si>
  <si>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</si>
  <si>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</si>
  <si>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</si>
  <si>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</si>
  <si>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</si>
  <si>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</si>
  <si>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</si>
  <si>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</si>
  <si>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</si>
  <si>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</si>
  <si>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</si>
  <si>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</si>
  <si>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</si>
  <si>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</si>
  <si>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</si>
  <si>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</si>
  <si>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</si>
  <si>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</si>
  <si>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</si>
  <si>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</si>
  <si>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</si>
  <si>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</si>
  <si>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</si>
  <si>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</si>
  <si>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</si>
  <si>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</si>
  <si>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</si>
  <si>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</si>
  <si>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</si>
  <si>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</si>
  <si>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</si>
  <si>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</si>
  <si>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</si>
  <si>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</si>
  <si>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</si>
  <si>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</si>
  <si>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</si>
  <si>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</si>
  <si>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</si>
  <si>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</si>
  <si>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</si>
  <si>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</si>
  <si>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</si>
  <si>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</si>
  <si>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</si>
  <si>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</si>
  <si>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</si>
  <si>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</si>
  <si>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</si>
  <si>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</si>
  <si>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</si>
  <si>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</si>
  <si>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</si>
  <si>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</si>
  <si>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</si>
  <si>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</si>
  <si>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</si>
  <si>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</si>
  <si>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</si>
  <si>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</si>
  <si>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</si>
  <si>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</si>
  <si>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</si>
  <si>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</si>
  <si>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</si>
  <si>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</si>
  <si>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</si>
  <si>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</si>
  <si>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</si>
  <si>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</si>
  <si>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</si>
  <si>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</si>
  <si>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</si>
  <si>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</si>
  <si>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</si>
  <si>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</si>
  <si>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</si>
  <si>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</si>
  <si>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</si>
  <si>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</si>
  <si>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</si>
  <si>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</si>
  <si>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</si>
  <si>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</si>
  <si>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</si>
  <si>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</si>
  <si>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</si>
  <si>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</si>
  <si>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</si>
  <si>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</si>
  <si>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</si>
  <si>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</si>
  <si>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</si>
  <si>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</si>
  <si>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</si>
  <si>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</si>
  <si>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</si>
  <si>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</si>
  <si>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</si>
  <si>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</si>
  <si>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</si>
  <si>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</si>
  <si>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</si>
  <si>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</si>
  <si>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</si>
  <si>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</si>
  <si>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</si>
  <si>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</si>
  <si>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</si>
  <si>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</si>
  <si>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</si>
  <si>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</si>
  <si>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</si>
  <si>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</si>
  <si>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</si>
  <si>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</si>
  <si>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</si>
  <si>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</si>
  <si>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</si>
  <si>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</si>
  <si>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</si>
  <si>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</si>
  <si>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</si>
  <si>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</si>
  <si>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</si>
  <si>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</si>
  <si>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</si>
  <si>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</si>
  <si>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</si>
  <si>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</si>
  <si>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</si>
  <si>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</si>
  <si>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</si>
  <si>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</si>
  <si>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</si>
  <si>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</si>
  <si>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</si>
  <si>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</si>
  <si>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</si>
  <si>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</si>
  <si>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</si>
  <si>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</si>
  <si>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</si>
  <si>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</si>
  <si>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</si>
  <si>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</si>
  <si>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</si>
  <si>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</si>
  <si>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</si>
  <si>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</si>
  <si>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</si>
  <si>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</si>
  <si>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</si>
  <si>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</si>
  <si>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</si>
  <si>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</si>
  <si>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</si>
  <si>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</si>
  <si>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</si>
  <si>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</si>
  <si>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</si>
  <si>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</si>
  <si>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</si>
  <si>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</si>
  <si>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</si>
  <si>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</si>
  <si>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</si>
  <si>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</si>
  <si>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</si>
  <si>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</si>
  <si>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</si>
  <si>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</si>
  <si>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</si>
  <si>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</si>
  <si>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</si>
  <si>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</si>
  <si>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</si>
  <si>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</si>
  <si>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</si>
  <si>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</si>
  <si>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</si>
  <si>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</si>
  <si>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</si>
  <si>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</si>
  <si>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</si>
  <si>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</si>
  <si>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</si>
  <si>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</si>
  <si>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</si>
  <si>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</si>
  <si>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</si>
  <si>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</si>
  <si>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</si>
  <si>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</si>
  <si>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</si>
  <si>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</si>
  <si>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</si>
  <si>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</si>
  <si>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</si>
  <si>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</si>
  <si>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</si>
  <si>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</si>
  <si>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</si>
  <si>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</si>
  <si>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</si>
  <si>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</si>
  <si>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</si>
  <si>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</si>
  <si>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</si>
  <si>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</si>
  <si>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</si>
  <si>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</si>
  <si>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</si>
  <si>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</si>
  <si>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</si>
  <si>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</si>
  <si>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</si>
  <si>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</si>
  <si>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</si>
  <si>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</si>
  <si>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</si>
  <si>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</si>
  <si>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</si>
  <si>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</si>
  <si>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</si>
  <si>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</si>
  <si>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</si>
  <si>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</si>
  <si>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</si>
  <si>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</si>
  <si>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</si>
  <si>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</si>
  <si>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</si>
  <si>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</si>
  <si>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</si>
  <si>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</si>
  <si>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</si>
  <si>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</si>
  <si>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</si>
  <si>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</si>
  <si>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</si>
  <si>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</si>
  <si>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</si>
  <si>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</si>
  <si>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</si>
  <si>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</si>
  <si>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</si>
  <si>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</si>
  <si>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</si>
  <si>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</si>
  <si>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</si>
  <si>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</si>
  <si>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</si>
  <si>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</si>
  <si>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</si>
  <si>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</si>
  <si>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</si>
  <si>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</si>
  <si>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</si>
  <si>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</si>
  <si>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</si>
  <si>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</si>
  <si>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</si>
  <si>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</si>
  <si>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</si>
  <si>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</si>
  <si>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</si>
  <si>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</si>
  <si>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</si>
  <si>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</si>
  <si>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</si>
  <si>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</si>
  <si>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</si>
  <si>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</si>
  <si>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</si>
  <si>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</si>
  <si>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</si>
  <si>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</si>
  <si>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</si>
  <si>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</si>
  <si>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</si>
  <si>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</si>
  <si>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</si>
  <si>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</si>
  <si>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</si>
  <si>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</si>
  <si>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</si>
  <si>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</si>
  <si>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</si>
  <si>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</si>
  <si>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</si>
  <si>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</si>
  <si>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</si>
  <si>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</si>
  <si>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</si>
  <si>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</si>
  <si>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</si>
  <si>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</si>
  <si>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</si>
  <si>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</si>
  <si>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</si>
  <si>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</si>
  <si>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</si>
  <si>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</si>
  <si>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</si>
  <si>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</si>
  <si>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</si>
  <si>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</si>
  <si>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</si>
  <si>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</si>
  <si>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</si>
  <si>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</si>
  <si>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</si>
  <si>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</si>
  <si>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</si>
  <si>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</si>
  <si>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</si>
  <si>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</si>
  <si>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</si>
  <si>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</si>
  <si>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</si>
  <si>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</si>
  <si>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</si>
  <si>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</si>
  <si>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</si>
  <si>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</si>
  <si>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</si>
  <si>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</si>
  <si>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</si>
  <si>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</si>
  <si>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</si>
  <si>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</si>
  <si>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</si>
  <si>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</si>
  <si>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</si>
  <si>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</si>
  <si>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</si>
  <si>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</si>
  <si>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</si>
  <si>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</si>
  <si>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</si>
  <si>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</si>
  <si>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</si>
  <si>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</si>
  <si>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</si>
  <si>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</si>
  <si>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</si>
  <si>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</si>
  <si>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</si>
  <si>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</si>
  <si>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</si>
  <si>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</si>
  <si>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</si>
  <si>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</si>
  <si>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</si>
  <si>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</si>
  <si>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</si>
  <si>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</si>
  <si>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</si>
  <si>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</si>
  <si>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</si>
  <si>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</si>
  <si>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</si>
  <si>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</si>
  <si>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</si>
  <si>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</si>
  <si>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</si>
  <si>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</si>
  <si>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</si>
  <si>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</si>
  <si>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</si>
  <si>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</si>
  <si>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</si>
  <si>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</si>
  <si>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</si>
  <si>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</si>
  <si>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</si>
  <si>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</si>
  <si>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</si>
  <si>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</si>
  <si>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</si>
  <si>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</si>
  <si>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</si>
  <si>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</si>
  <si>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</si>
  <si>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</si>
  <si>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</si>
  <si>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</si>
  <si>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</si>
  <si>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</si>
  <si>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</si>
  <si>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</si>
  <si>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</si>
  <si>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</si>
  <si>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</si>
  <si>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</si>
  <si>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</si>
  <si>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</si>
  <si>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</si>
  <si>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</si>
  <si>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</si>
  <si>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</si>
  <si>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</si>
  <si>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</si>
  <si>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</si>
  <si>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</si>
  <si>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</si>
  <si>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</si>
  <si>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</si>
  <si>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</si>
  <si>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</si>
  <si>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</si>
  <si>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</si>
  <si>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</si>
  <si>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</si>
  <si>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</si>
  <si>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</si>
  <si>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</si>
  <si>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</si>
  <si>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</si>
  <si>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</si>
  <si>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</si>
  <si>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</si>
  <si>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</si>
  <si>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</si>
  <si>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</si>
  <si>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</si>
  <si>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</si>
  <si>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</si>
  <si>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</si>
  <si>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</si>
  <si>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</si>
  <si>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</si>
  <si>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</si>
  <si>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</si>
  <si>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</si>
  <si>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</si>
  <si>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</si>
  <si>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</si>
  <si>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</si>
  <si>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</si>
  <si>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</si>
  <si>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</si>
  <si>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</si>
  <si>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</si>
  <si>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</si>
  <si>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</si>
  <si>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</si>
  <si>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</si>
  <si>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</si>
  <si>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</si>
  <si>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</si>
  <si>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</si>
  <si>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</si>
  <si>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</si>
  <si>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</si>
  <si>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</si>
  <si>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</si>
  <si>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</si>
  <si>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</si>
  <si>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</si>
  <si>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</si>
  <si>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</si>
  <si>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</si>
  <si>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</si>
  <si>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</si>
  <si>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</si>
  <si>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</si>
  <si>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</si>
  <si>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</si>
  <si>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</si>
  <si>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</si>
  <si>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</si>
  <si>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</si>
  <si>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</si>
  <si>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</si>
  <si>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</si>
  <si>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</si>
  <si>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</si>
  <si>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</si>
  <si>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</si>
  <si>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</si>
  <si>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</si>
  <si>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</si>
  <si>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</si>
  <si>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</si>
  <si>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</si>
  <si>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</si>
  <si>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</si>
  <si>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</si>
  <si>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</si>
  <si>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</si>
  <si>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</si>
  <si>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</si>
  <si>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</si>
  <si>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</si>
  <si>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</si>
  <si>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</si>
  <si>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</si>
  <si>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</si>
  <si>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</si>
  <si>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</si>
  <si>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</si>
  <si>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</si>
  <si>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</si>
  <si>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</si>
  <si>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</si>
  <si>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</si>
  <si>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</si>
  <si>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</si>
  <si>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</si>
  <si>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</si>
  <si>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</si>
  <si>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</si>
  <si>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</si>
  <si>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</si>
  <si>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</si>
  <si>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</si>
  <si>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</si>
  <si>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</si>
  <si>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</si>
  <si>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</si>
  <si>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</si>
  <si>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</si>
  <si>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</si>
  <si>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</si>
  <si>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</si>
  <si>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</si>
  <si>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</si>
  <si>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</si>
  <si>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</si>
  <si>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</si>
  <si>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</si>
  <si>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</si>
  <si>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</si>
  <si>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</si>
  <si>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</si>
  <si>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</si>
  <si>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</si>
  <si>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</si>
  <si>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</si>
  <si>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</si>
  <si>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</si>
  <si>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</si>
  <si>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</si>
  <si>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</si>
  <si>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</si>
  <si>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</si>
  <si>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</si>
  <si>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</si>
  <si>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</si>
  <si>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</si>
  <si>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</si>
  <si>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</si>
  <si>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</si>
  <si>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</si>
  <si>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</si>
  <si>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</si>
  <si>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</si>
  <si>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</si>
  <si>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</si>
  <si>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</si>
  <si>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</si>
  <si>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</si>
  <si>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</si>
  <si>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</si>
  <si>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</si>
  <si>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</si>
  <si>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</si>
  <si>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</si>
  <si>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</si>
  <si>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</si>
  <si>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</si>
  <si>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</si>
  <si>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</si>
  <si>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</si>
  <si>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</si>
  <si>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</si>
  <si>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</si>
  <si>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</si>
  <si>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</si>
  <si>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</si>
  <si>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</si>
  <si>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</si>
  <si>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</si>
  <si>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</si>
  <si>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</si>
  <si>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</si>
  <si>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</si>
  <si>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</si>
  <si>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</si>
  <si>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</si>
  <si>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</si>
  <si>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</si>
  <si>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</si>
  <si>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</si>
  <si>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</si>
  <si>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</si>
  <si>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</si>
  <si>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</si>
  <si>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</si>
  <si>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</si>
  <si>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</si>
  <si>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</si>
  <si>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</si>
  <si>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</si>
  <si>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</si>
  <si>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</si>
  <si>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</si>
  <si>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</si>
  <si>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</si>
  <si>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</si>
  <si>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</si>
  <si>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</si>
  <si>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</si>
  <si>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</si>
  <si>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</si>
  <si>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</si>
  <si>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</si>
  <si>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</si>
  <si>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</si>
  <si>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</si>
  <si>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</si>
  <si>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</si>
  <si>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</si>
  <si>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</si>
  <si>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</si>
  <si>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</si>
  <si>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</si>
  <si>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</si>
  <si>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</si>
  <si>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</si>
  <si>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</si>
  <si>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</si>
  <si>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</si>
  <si>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</si>
  <si>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</si>
  <si>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</si>
  <si>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</si>
  <si>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</si>
  <si>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</si>
  <si>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</si>
  <si>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</si>
  <si>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</si>
  <si>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</si>
  <si>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</si>
  <si>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</si>
  <si>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</si>
  <si>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</si>
  <si>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</si>
  <si>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</si>
  <si>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</si>
  <si>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</si>
  <si>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</si>
  <si>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</si>
  <si>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</si>
  <si>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</si>
  <si>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</si>
  <si>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</si>
  <si>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</si>
  <si>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</si>
  <si>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</si>
  <si>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</si>
  <si>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</si>
  <si>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</si>
  <si>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</si>
  <si>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</si>
  <si>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</si>
  <si>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</si>
  <si>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</si>
  <si>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</si>
  <si>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</si>
  <si>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</si>
  <si>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</si>
  <si>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</si>
  <si>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</si>
  <si>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</si>
  <si>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</si>
  <si>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</si>
  <si>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</si>
  <si>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</si>
  <si>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</si>
  <si>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</si>
  <si>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</si>
  <si>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</si>
  <si>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</si>
  <si>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</si>
  <si>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</si>
  <si>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</si>
  <si>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</si>
  <si>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</si>
  <si>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</si>
  <si>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</si>
  <si>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</si>
  <si>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</si>
  <si>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</si>
  <si>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</si>
  <si>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</si>
  <si>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</si>
  <si>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</si>
  <si>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</si>
  <si>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</si>
  <si>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</si>
  <si>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</si>
  <si>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</si>
  <si>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</si>
  <si>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</si>
  <si>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</si>
  <si>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</si>
  <si>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</si>
  <si>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</si>
  <si>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</si>
  <si>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</si>
  <si>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</si>
  <si>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</si>
  <si>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</si>
  <si>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</si>
  <si>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</si>
  <si>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</si>
  <si>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</si>
  <si>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</si>
  <si>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</si>
  <si>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</si>
  <si>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</si>
  <si>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</si>
  <si>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</si>
  <si>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</si>
  <si>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</si>
  <si>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</si>
  <si>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</si>
  <si>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</si>
  <si>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</si>
  <si>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</si>
  <si>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</si>
  <si>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</si>
  <si>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</si>
  <si>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</si>
  <si>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</si>
  <si>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</si>
  <si>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</si>
  <si>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</si>
  <si>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</si>
  <si>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</si>
  <si>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</si>
  <si>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</si>
  <si>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</si>
  <si>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</si>
  <si>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</si>
  <si>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</si>
  <si>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</si>
  <si>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</si>
  <si>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</si>
  <si>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</si>
  <si>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</si>
  <si>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</si>
  <si>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</si>
  <si>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</si>
  <si>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</si>
  <si>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</si>
  <si>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</si>
  <si>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</si>
  <si>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</si>
  <si>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</si>
  <si>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</si>
  <si>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</si>
  <si>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</si>
  <si>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</si>
  <si>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</si>
  <si>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</si>
  <si>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</si>
  <si>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</si>
  <si>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</si>
  <si>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</si>
  <si>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</si>
  <si>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</si>
  <si>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</si>
  <si>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</si>
  <si>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</si>
  <si>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</si>
  <si>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</si>
  <si>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</si>
  <si>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</si>
  <si>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</si>
  <si>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</si>
  <si>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</si>
  <si>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</si>
  <si>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</si>
  <si>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</si>
  <si>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</si>
  <si>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</si>
  <si>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</si>
  <si>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</si>
  <si>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</si>
  <si>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</si>
  <si>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</si>
  <si>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</si>
  <si>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</si>
  <si>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</si>
  <si>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</si>
  <si>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</si>
  <si>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</si>
  <si>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</si>
  <si>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</si>
  <si>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</si>
  <si>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</si>
  <si>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</si>
  <si>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</si>
  <si>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</si>
  <si>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</si>
  <si>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</si>
  <si>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</si>
  <si>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</si>
  <si>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</si>
  <si>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</si>
  <si>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</si>
  <si>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</si>
  <si>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</si>
  <si>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</si>
  <si>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</si>
  <si>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</si>
  <si>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</si>
  <si>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</si>
  <si>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</si>
  <si>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</si>
  <si>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</si>
  <si>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</si>
  <si>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</si>
  <si>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</si>
  <si>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</si>
  <si>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</si>
  <si>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</si>
  <si>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</si>
  <si>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</si>
  <si>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</si>
  <si>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</si>
  <si>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</si>
  <si>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</si>
  <si>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</si>
  <si>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</si>
  <si>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</si>
  <si>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</si>
  <si>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</si>
  <si>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</si>
  <si>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</si>
  <si>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</si>
  <si>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</si>
  <si>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</si>
  <si>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</si>
  <si>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</si>
  <si>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</si>
  <si>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</si>
  <si>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</si>
  <si>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</si>
  <si>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</si>
  <si>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</si>
  <si>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</si>
  <si>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</si>
  <si>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</si>
  <si>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</si>
  <si>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</si>
  <si>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</si>
  <si>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</si>
  <si>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</si>
  <si>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</si>
  <si>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</si>
  <si>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</si>
  <si>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</si>
  <si>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</si>
  <si>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</si>
  <si>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</si>
  <si>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</si>
  <si>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</si>
  <si>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</si>
  <si>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</si>
  <si>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</si>
  <si>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</si>
  <si>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</si>
  <si>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</si>
  <si>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</si>
  <si>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</si>
  <si>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</si>
  <si>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</si>
  <si>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</si>
  <si>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</si>
  <si>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</si>
  <si>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</si>
  <si>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</si>
  <si>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</si>
  <si>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</si>
  <si>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</si>
  <si>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</si>
  <si>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</si>
  <si>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</si>
  <si>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</si>
  <si>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</si>
  <si>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</si>
  <si>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</si>
  <si>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</si>
  <si>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</si>
  <si>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</si>
  <si>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</si>
  <si>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</si>
  <si>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</si>
  <si>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</si>
  <si>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</si>
  <si>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</si>
  <si>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</si>
  <si>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</si>
  <si>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</si>
  <si>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</si>
  <si>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</si>
  <si>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</si>
  <si>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</si>
  <si>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</si>
  <si>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</si>
  <si>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</si>
  <si>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</si>
  <si>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</si>
  <si>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</si>
  <si>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</si>
  <si>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</si>
  <si>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</si>
  <si>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</si>
  <si>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</si>
  <si>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</si>
  <si>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</si>
  <si>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</si>
  <si>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</si>
  <si>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</si>
  <si>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</si>
  <si>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</si>
  <si>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</si>
  <si>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</si>
  <si>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</si>
  <si>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</si>
  <si>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</si>
  <si>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</si>
  <si>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</si>
  <si>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</si>
  <si>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</si>
  <si>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</si>
  <si>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</si>
  <si>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</si>
  <si>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</si>
  <si>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</si>
  <si>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</si>
  <si>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</si>
  <si>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</si>
  <si>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</si>
  <si>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</si>
  <si>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</si>
  <si>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</si>
  <si>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</si>
  <si>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</si>
  <si>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</si>
  <si>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</si>
  <si>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</si>
  <si>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</si>
  <si>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</si>
  <si>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</si>
  <si>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</si>
  <si>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</si>
  <si>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</si>
  <si>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</si>
  <si>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</si>
  <si>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</si>
  <si>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</si>
  <si>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</si>
  <si>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</si>
  <si>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</si>
  <si>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</si>
  <si>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</si>
  <si>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</si>
  <si>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</si>
  <si>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</si>
  <si>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</si>
  <si>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</si>
  <si>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</si>
  <si>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</si>
  <si>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</si>
  <si>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</si>
  <si>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</si>
  <si>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</si>
  <si>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</si>
  <si>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</si>
  <si>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</si>
  <si>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</si>
  <si>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</si>
  <si>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</si>
  <si>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</si>
  <si>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</si>
  <si>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</si>
  <si>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</si>
  <si>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</si>
  <si>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</si>
  <si>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</si>
  <si>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</si>
  <si>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</si>
  <si>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</si>
  <si>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</si>
  <si>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</si>
  <si>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</si>
  <si>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</si>
  <si>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</si>
  <si>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</si>
  <si>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</si>
  <si>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</si>
  <si>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</si>
  <si>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</si>
  <si>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</si>
  <si>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</si>
  <si>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</si>
  <si>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</si>
  <si>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</si>
  <si>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</si>
  <si>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</si>
  <si>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</si>
  <si>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</si>
  <si>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</si>
  <si>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</si>
  <si>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</si>
  <si>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</si>
  <si>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</si>
  <si>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</si>
  <si>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</si>
  <si>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</si>
  <si>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</si>
  <si>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</si>
  <si>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</si>
  <si>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</si>
  <si>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</si>
  <si>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</si>
  <si>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</si>
  <si>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</si>
  <si>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</si>
  <si>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</si>
  <si>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</si>
  <si>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</si>
  <si>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</si>
  <si>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</si>
  <si>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</si>
  <si>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</si>
  <si>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</si>
  <si>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</si>
  <si>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</si>
  <si>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</si>
  <si>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</si>
  <si>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</si>
  <si>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</si>
  <si>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</si>
  <si>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</si>
  <si>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</si>
  <si>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</si>
  <si>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</si>
  <si>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</si>
  <si>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</si>
  <si>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</si>
  <si>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</si>
  <si>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</si>
  <si>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</si>
  <si>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</si>
  <si>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</si>
  <si>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</si>
  <si>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</si>
  <si>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</si>
  <si>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</si>
  <si>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</si>
  <si>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</si>
  <si>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</si>
  <si>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</si>
  <si>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</si>
  <si>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</si>
  <si>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</si>
  <si>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</si>
  <si>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</si>
  <si>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</si>
  <si>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</si>
  <si>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</si>
  <si>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</si>
  <si>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</si>
  <si>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</si>
  <si>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</si>
  <si>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</si>
  <si>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</si>
  <si>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</si>
  <si>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</si>
  <si>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</si>
  <si>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</si>
  <si>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</si>
  <si>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</si>
  <si>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</si>
  <si>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</si>
  <si>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</si>
  <si>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</si>
  <si>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</si>
  <si>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</si>
  <si>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</si>
  <si>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</si>
  <si>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</si>
  <si>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</si>
  <si>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</si>
  <si>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</si>
  <si>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</si>
  <si>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</si>
  <si>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</si>
  <si>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</si>
  <si>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</si>
  <si>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</si>
  <si>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</si>
  <si>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</si>
  <si>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</si>
  <si>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</si>
  <si>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</si>
  <si>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</si>
  <si>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</si>
  <si>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</si>
  <si>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</si>
  <si>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</si>
  <si>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</si>
  <si>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</si>
  <si>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</si>
  <si>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</si>
  <si>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</si>
  <si>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</si>
  <si>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</si>
  <si>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</si>
  <si>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</si>
  <si>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</si>
  <si>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</si>
  <si>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</si>
  <si>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</si>
  <si>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</si>
  <si>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</si>
  <si>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</si>
  <si>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</si>
  <si>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</si>
  <si>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</si>
  <si>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</si>
  <si>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</si>
  <si>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</si>
  <si>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</si>
  <si>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</si>
  <si>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</si>
  <si>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</si>
  <si>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</si>
  <si>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</si>
  <si>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</si>
  <si>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</si>
  <si>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</si>
  <si>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</si>
  <si>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</si>
  <si>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</si>
  <si>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</si>
  <si>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</si>
  <si>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</si>
  <si>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</si>
  <si>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</si>
  <si>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</si>
  <si>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</si>
  <si>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</si>
  <si>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</si>
  <si>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</si>
  <si>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</si>
  <si>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</si>
  <si>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</si>
  <si>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</si>
  <si>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</si>
  <si>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</si>
  <si>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</si>
  <si>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</si>
  <si>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</si>
  <si>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</si>
  <si>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</si>
  <si>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</si>
  <si>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</si>
  <si>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</si>
  <si>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</si>
  <si>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</si>
  <si>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</si>
  <si>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</si>
  <si>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</si>
  <si>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</si>
  <si>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</si>
  <si>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</si>
  <si>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</si>
  <si>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</si>
  <si>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</si>
  <si>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</si>
  <si>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</si>
  <si>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</si>
  <si>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</si>
  <si>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</si>
  <si>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</si>
  <si>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</si>
  <si>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</si>
  <si>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</si>
  <si>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</si>
  <si>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</si>
  <si>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</si>
  <si>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</si>
  <si>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</si>
  <si>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</si>
  <si>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</si>
  <si>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</si>
  <si>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</si>
  <si>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</si>
  <si>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</si>
  <si>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</si>
  <si>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</si>
  <si>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</si>
  <si>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</si>
  <si>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</si>
  <si>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</si>
  <si>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</si>
  <si>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</si>
  <si>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</si>
  <si>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</si>
  <si>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</si>
  <si>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</si>
  <si>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</si>
  <si>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</si>
  <si>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</si>
  <si>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</si>
  <si>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</si>
  <si>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</si>
  <si>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</si>
  <si>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</si>
  <si>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</si>
  <si>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</si>
  <si>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</si>
  <si>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</si>
  <si>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</si>
  <si>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</si>
  <si>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</si>
  <si>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</si>
  <si>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</si>
  <si>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</si>
  <si>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</si>
  <si>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</si>
  <si>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</si>
  <si>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</si>
  <si>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</si>
  <si>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</si>
  <si>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</si>
  <si>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</si>
  <si>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</si>
  <si>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</si>
  <si>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</si>
  <si>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</si>
  <si>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</si>
  <si>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</si>
  <si>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</si>
  <si>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</si>
  <si>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</si>
  <si>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</si>
  <si>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</si>
  <si>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</si>
  <si>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</si>
  <si>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</si>
  <si>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</si>
  <si>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</si>
  <si>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</si>
  <si>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</si>
  <si>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</si>
  <si>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</si>
  <si>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</si>
  <si>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</si>
  <si>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</si>
  <si>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</si>
  <si>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</si>
  <si>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</si>
  <si>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</si>
  <si>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</si>
  <si>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</si>
  <si>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</si>
  <si>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</si>
  <si>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</si>
  <si>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</si>
  <si>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</si>
  <si>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</si>
  <si>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</si>
  <si>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</si>
  <si>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</si>
  <si>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</si>
  <si>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</si>
  <si>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</si>
  <si>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</si>
  <si>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</si>
  <si>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</si>
  <si>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</si>
  <si>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</si>
  <si>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</si>
  <si>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</si>
  <si>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</si>
  <si>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</si>
  <si>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</si>
  <si>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</si>
  <si>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</si>
  <si>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</si>
  <si>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</si>
  <si>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</si>
  <si>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</si>
  <si>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</si>
  <si>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</si>
  <si>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</si>
  <si>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</si>
  <si>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</si>
  <si>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</si>
  <si>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</si>
  <si>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</si>
  <si>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</si>
  <si>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</si>
  <si>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</si>
  <si>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</si>
  <si>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</si>
  <si>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</si>
  <si>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</si>
  <si>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</si>
  <si>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</si>
  <si>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</si>
  <si>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</si>
  <si>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</si>
  <si>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</si>
  <si>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</si>
  <si>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</si>
  <si>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</si>
  <si>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</si>
  <si>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</si>
  <si>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</si>
  <si>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</si>
  <si>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</si>
  <si>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</si>
  <si>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</si>
  <si>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</si>
  <si>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</si>
  <si>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</si>
  <si>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</si>
  <si>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</si>
  <si>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</si>
  <si>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</si>
  <si>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</si>
  <si>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</si>
  <si>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</si>
  <si>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</si>
  <si>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</si>
  <si>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</si>
  <si>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</si>
  <si>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</si>
  <si>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</si>
  <si>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</si>
  <si>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</si>
  <si>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</si>
  <si>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</si>
  <si>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</si>
  <si>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</si>
  <si>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</si>
  <si>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</si>
  <si>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</si>
  <si>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</si>
  <si>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</si>
  <si>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</si>
  <si>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</si>
  <si>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</si>
  <si>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</si>
  <si>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</si>
  <si>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</si>
  <si>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</si>
  <si>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</si>
  <si>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</si>
  <si>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</si>
  <si>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</si>
  <si>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</si>
  <si>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</si>
  <si>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</si>
  <si>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</si>
  <si>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</si>
  <si>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</si>
  <si>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</si>
  <si>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</si>
  <si>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</si>
  <si>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</si>
  <si>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</si>
  <si>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</si>
  <si>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</si>
  <si>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</si>
  <si>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</si>
  <si>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</si>
  <si>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</si>
  <si>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</si>
  <si>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</si>
  <si>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</si>
  <si>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</si>
  <si>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</si>
  <si>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</si>
  <si>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</si>
  <si>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</si>
  <si>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</si>
  <si>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</si>
  <si>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</si>
  <si>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</si>
  <si>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</si>
  <si>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</si>
  <si>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</si>
  <si>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</si>
  <si>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</si>
  <si>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</si>
  <si>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</si>
  <si>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</si>
  <si>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</si>
  <si>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</si>
  <si>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</si>
  <si>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</si>
  <si>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</si>
  <si>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</si>
  <si>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</si>
  <si>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</si>
  <si>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</si>
  <si>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</si>
  <si>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</si>
  <si>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</si>
  <si>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</si>
  <si>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</si>
  <si>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</si>
  <si>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</si>
  <si>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</si>
  <si>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</si>
  <si>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</si>
  <si>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</si>
  <si>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</si>
  <si>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</si>
  <si>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</si>
  <si>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</si>
  <si>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</si>
  <si>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</si>
  <si>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</si>
  <si>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</si>
  <si>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</si>
  <si>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</si>
  <si>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</si>
  <si>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</si>
  <si>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</si>
  <si>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</si>
  <si>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</si>
  <si>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</si>
  <si>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</si>
  <si>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</si>
  <si>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</si>
  <si>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</si>
  <si>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</si>
  <si>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</si>
  <si>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</si>
  <si>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</si>
  <si>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</si>
  <si>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</si>
  <si>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</si>
  <si>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</si>
  <si>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</si>
  <si>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</si>
  <si>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</si>
  <si>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</si>
  <si>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</si>
  <si>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</si>
  <si>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</si>
  <si>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</si>
  <si>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</si>
  <si>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</si>
  <si>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</si>
  <si>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</si>
  <si>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</si>
  <si>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</si>
  <si>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</si>
  <si>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</si>
  <si>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</si>
  <si>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</si>
  <si>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</si>
  <si>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</si>
  <si>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</si>
  <si>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</si>
  <si>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</si>
  <si>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</si>
  <si>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</si>
  <si>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</si>
  <si>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</si>
  <si>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</si>
  <si>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</si>
  <si>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</si>
  <si>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</si>
  <si>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</si>
  <si>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</si>
  <si>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</si>
  <si>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</si>
  <si>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</si>
  <si>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</si>
  <si>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</si>
  <si>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</si>
  <si>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</si>
  <si>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</si>
  <si>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</si>
  <si>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</si>
  <si>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</si>
  <si>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</si>
  <si>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</si>
  <si>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</si>
  <si>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</si>
  <si>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</si>
  <si>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</si>
  <si>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</si>
  <si>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</si>
  <si>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</si>
  <si>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</si>
  <si>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</si>
  <si>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</si>
  <si>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</si>
  <si>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</si>
  <si>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</si>
  <si>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</si>
  <si>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</si>
  <si>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</si>
  <si>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</si>
  <si>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</si>
  <si>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</si>
  <si>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</si>
  <si>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</si>
  <si>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</si>
  <si>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</si>
  <si>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</si>
  <si>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</si>
  <si>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</si>
  <si>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</si>
  <si>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</si>
  <si>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</si>
  <si>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</si>
  <si>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</si>
  <si>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</si>
  <si>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</si>
  <si>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</si>
  <si>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</si>
  <si>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</si>
  <si>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</si>
  <si>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</si>
  <si>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</si>
  <si>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</si>
  <si>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</si>
  <si>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</si>
  <si>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</si>
  <si>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</si>
  <si>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</si>
  <si>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</si>
  <si>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</si>
  <si>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</si>
  <si>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</si>
  <si>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</si>
  <si>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</si>
  <si>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</si>
  <si>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</si>
  <si>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</si>
  <si>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</si>
  <si>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</si>
  <si>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</si>
  <si>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</si>
  <si>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</si>
  <si>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</si>
  <si>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</si>
  <si>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</si>
  <si>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</si>
  <si>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</si>
  <si>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</si>
  <si>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</si>
  <si>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</si>
  <si>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</si>
  <si>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</si>
  <si>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</si>
  <si>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</si>
  <si>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</si>
  <si>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</si>
  <si>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</si>
  <si>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</si>
  <si>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</si>
  <si>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</si>
  <si>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</si>
  <si>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</si>
  <si>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</si>
  <si>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</si>
  <si>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</si>
  <si>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</si>
  <si>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</si>
  <si>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</si>
  <si>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</si>
  <si>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</si>
  <si>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</si>
  <si>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</si>
  <si>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</si>
  <si>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</si>
  <si>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</si>
  <si>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</si>
  <si>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</si>
  <si>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</si>
  <si>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</si>
  <si>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</si>
  <si>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</si>
  <si>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</si>
  <si>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</si>
  <si>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</si>
  <si>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</si>
  <si>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</si>
  <si>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</si>
  <si>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</si>
  <si>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</si>
  <si>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</si>
  <si>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</si>
  <si>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</si>
  <si>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</si>
  <si>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</si>
  <si>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</si>
  <si>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</si>
  <si>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</si>
  <si>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</si>
  <si>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</si>
  <si>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</si>
  <si>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</si>
  <si>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</si>
  <si>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</si>
  <si>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</si>
  <si>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</si>
  <si>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</si>
  <si>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</si>
  <si>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</si>
  <si>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</si>
  <si>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</si>
  <si>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</si>
  <si>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</si>
  <si>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</si>
  <si>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</si>
  <si>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</si>
  <si>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</si>
  <si>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</si>
  <si>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</si>
  <si>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</si>
  <si>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</si>
  <si>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</si>
  <si>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</si>
  <si>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</si>
  <si>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</si>
  <si>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</si>
  <si>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</si>
  <si>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</si>
  <si>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</si>
  <si>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</si>
  <si>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</si>
  <si>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</si>
  <si>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</si>
  <si>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</si>
  <si>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</si>
  <si>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</si>
  <si>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</si>
  <si>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</si>
  <si>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</si>
  <si>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</si>
  <si>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</si>
  <si>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</si>
  <si>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</si>
  <si>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</si>
  <si>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</si>
  <si>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</si>
  <si>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</si>
  <si>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</si>
  <si>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</si>
  <si>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</si>
  <si>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</si>
  <si>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</si>
  <si>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</si>
  <si>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</si>
  <si>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</si>
  <si>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</si>
  <si>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</si>
  <si>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</si>
  <si>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</si>
  <si>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</si>
  <si>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</si>
  <si>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</si>
  <si>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</si>
  <si>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</si>
  <si>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</si>
  <si>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</si>
  <si>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</si>
  <si>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</si>
  <si>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</si>
  <si>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</si>
  <si>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</si>
  <si>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</si>
  <si>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</si>
  <si>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</si>
  <si>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</si>
  <si>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</si>
  <si>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</si>
  <si>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</si>
  <si>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</si>
  <si>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</si>
  <si>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</si>
  <si>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</si>
  <si>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</si>
  <si>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</si>
  <si>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</si>
  <si>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</si>
  <si>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</si>
  <si>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</si>
  <si>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</si>
  <si>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</si>
  <si>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</si>
  <si>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</si>
  <si>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</si>
  <si>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</si>
  <si>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</si>
  <si>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</si>
  <si>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</si>
  <si>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</si>
  <si>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</si>
  <si>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</si>
  <si>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</si>
  <si>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</si>
  <si>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</si>
  <si>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</si>
  <si>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</si>
  <si>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</si>
  <si>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</si>
  <si>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</si>
  <si>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</si>
  <si>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</si>
  <si>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</si>
  <si>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</si>
  <si>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</si>
  <si>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</si>
  <si>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</si>
  <si>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</si>
  <si>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</si>
  <si>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</si>
  <si>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</si>
  <si>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</si>
  <si>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</si>
  <si>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</si>
  <si>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</si>
  <si>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</si>
  <si>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</si>
  <si>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</si>
  <si>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</si>
  <si>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</si>
  <si>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</si>
  <si>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</si>
  <si>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</si>
  <si>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</si>
  <si>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</si>
  <si>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</si>
  <si>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</si>
  <si>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</si>
  <si>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</si>
  <si>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</si>
  <si>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</si>
  <si>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</si>
  <si>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</si>
  <si>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</si>
  <si>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</si>
  <si>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</si>
  <si>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</si>
  <si>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</si>
  <si>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</si>
  <si>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</si>
  <si>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</si>
  <si>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</si>
  <si>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</si>
  <si>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</si>
  <si>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</si>
  <si>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</si>
  <si>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</si>
  <si>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</si>
  <si>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</si>
  <si>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</si>
  <si>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</si>
  <si>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</si>
  <si>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</si>
  <si>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</si>
  <si>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</si>
  <si>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</si>
  <si>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</si>
  <si>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</si>
  <si>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</si>
  <si>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</si>
  <si>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</si>
  <si>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</si>
  <si>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</si>
  <si>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</si>
  <si>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</si>
  <si>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</si>
  <si>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</si>
  <si>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</si>
  <si>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</si>
  <si>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</si>
  <si>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</si>
  <si>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</si>
  <si>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</si>
  <si>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</si>
  <si>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</si>
  <si>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</si>
  <si>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</si>
  <si>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</si>
  <si>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</si>
  <si>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</si>
  <si>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</si>
  <si>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</si>
  <si>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</si>
  <si>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</si>
  <si>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</si>
  <si>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</si>
  <si>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</si>
  <si>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</si>
  <si>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</si>
  <si>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</si>
  <si>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</si>
  <si>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</si>
  <si>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</si>
  <si>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</si>
  <si>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</si>
  <si>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</si>
  <si>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</si>
  <si>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</si>
  <si>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</si>
  <si>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</si>
  <si>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</si>
  <si>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</si>
  <si>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</si>
  <si>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</si>
  <si>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</si>
  <si>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</si>
  <si>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</si>
  <si>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</si>
  <si>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</si>
  <si>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</si>
  <si>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</si>
  <si>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</si>
  <si>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</si>
  <si>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</si>
  <si>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</si>
  <si>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</si>
  <si>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</si>
  <si>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</si>
  <si>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</si>
  <si>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</si>
  <si>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</si>
  <si>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</si>
  <si>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</si>
  <si>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</si>
  <si>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</si>
  <si>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</si>
  <si>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</si>
  <si>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</si>
  <si>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</si>
  <si>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</si>
  <si>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</si>
  <si>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</si>
  <si>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</si>
  <si>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</si>
  <si>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</si>
  <si>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</si>
  <si>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</si>
  <si>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</si>
  <si>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</si>
  <si>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</si>
  <si>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</si>
  <si>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</si>
  <si>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</si>
  <si>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</si>
  <si>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</si>
  <si>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</si>
  <si>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</si>
  <si>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</si>
  <si>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</si>
  <si>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</si>
  <si>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</si>
  <si>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</si>
  <si>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</si>
  <si>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</si>
  <si>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</si>
  <si>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</si>
  <si>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</si>
  <si>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</si>
  <si>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</si>
  <si>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</si>
  <si>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</si>
  <si>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</si>
  <si>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</si>
  <si>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</si>
  <si>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</si>
  <si>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</si>
  <si>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</si>
  <si>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</si>
  <si>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</si>
  <si>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</si>
  <si>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</si>
  <si>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</si>
  <si>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</si>
  <si>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</si>
  <si>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</si>
  <si>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</si>
  <si>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</si>
  <si>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</si>
  <si>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</si>
  <si>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</si>
  <si>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</si>
  <si>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</si>
  <si>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</si>
  <si>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</si>
  <si>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</si>
  <si>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</si>
  <si>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</si>
  <si>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</si>
  <si>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</si>
  <si>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</si>
  <si>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</si>
  <si>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</si>
  <si>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</si>
  <si>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</si>
  <si>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</si>
  <si>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</si>
  <si>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</si>
  <si>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</si>
  <si>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</si>
  <si>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</si>
  <si>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</si>
  <si>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</si>
  <si>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</si>
  <si>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</si>
  <si>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</si>
  <si>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</si>
  <si>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</si>
  <si>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</si>
  <si>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</si>
  <si>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</si>
  <si>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</si>
  <si>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</si>
  <si>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</si>
  <si>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</si>
  <si>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</si>
  <si>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</si>
  <si>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</si>
  <si>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</si>
  <si>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</si>
  <si>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</si>
  <si>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</si>
  <si>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</si>
  <si>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</si>
  <si>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</si>
  <si>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</si>
  <si>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</si>
  <si>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</si>
  <si>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</si>
  <si>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</si>
  <si>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</si>
  <si>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</si>
  <si>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</si>
  <si>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</si>
  <si>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</si>
  <si>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</si>
  <si>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</si>
  <si>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</si>
  <si>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</si>
  <si>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</si>
  <si>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</si>
  <si>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</si>
  <si>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</si>
  <si>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</si>
  <si>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</si>
  <si>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</si>
  <si>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</si>
  <si>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</si>
  <si>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</si>
  <si>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</si>
  <si>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</si>
  <si>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</si>
  <si>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</si>
  <si>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</si>
  <si>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</si>
  <si>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</si>
  <si>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</si>
  <si>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</si>
  <si>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</si>
  <si>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</si>
  <si>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</si>
  <si>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</si>
  <si>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</si>
  <si>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</si>
  <si>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</si>
  <si>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</si>
  <si>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</si>
  <si>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</si>
  <si>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</si>
  <si>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</si>
  <si>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</si>
  <si>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</si>
  <si>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</si>
  <si>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</si>
  <si>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</si>
  <si>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</si>
  <si>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</si>
  <si>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</si>
  <si>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</si>
  <si>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</si>
  <si>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</si>
  <si>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</si>
  <si>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</si>
  <si>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</si>
  <si>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</si>
  <si>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</si>
  <si>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</si>
  <si>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</si>
  <si>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</si>
  <si>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</si>
  <si>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</si>
  <si>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</si>
  <si>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</si>
  <si>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</si>
  <si>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</si>
  <si>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</si>
  <si>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</si>
  <si>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</si>
  <si>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</si>
  <si>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</si>
  <si>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</si>
  <si>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</si>
  <si>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</si>
  <si>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</si>
  <si>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</si>
  <si>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</si>
  <si>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</si>
  <si>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</si>
  <si>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</si>
  <si>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</si>
  <si>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</si>
  <si>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</si>
  <si>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</si>
  <si>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</si>
  <si>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</si>
  <si>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</si>
  <si>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</si>
  <si>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</si>
  <si>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</si>
  <si>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</si>
  <si>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</si>
  <si>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</si>
  <si>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</si>
  <si>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</si>
  <si>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</si>
  <si>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</si>
  <si>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</si>
  <si>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</si>
  <si>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</si>
  <si>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</si>
  <si>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</si>
  <si>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</si>
  <si>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</si>
  <si>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</si>
  <si>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</si>
  <si>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</si>
  <si>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</si>
  <si>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</si>
  <si>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</si>
  <si>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</si>
  <si>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</si>
  <si>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</si>
  <si>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</si>
  <si>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</si>
  <si>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</si>
  <si>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</si>
  <si>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</si>
  <si>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</si>
  <si>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</si>
  <si>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</si>
  <si>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</si>
  <si>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</si>
  <si>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</si>
  <si>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</si>
  <si>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</si>
  <si>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</si>
  <si>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</si>
  <si>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</si>
  <si>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</si>
  <si>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</si>
  <si>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</si>
  <si>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</si>
  <si>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</si>
  <si>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</si>
  <si>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</si>
  <si>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</si>
  <si>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</si>
  <si>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</si>
  <si>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</si>
  <si>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</si>
  <si>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</si>
  <si>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</si>
  <si>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</si>
  <si>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</si>
  <si>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</si>
  <si>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</si>
  <si>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</si>
  <si>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</si>
  <si>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</si>
  <si>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</si>
  <si>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</si>
  <si>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</si>
  <si>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</si>
  <si>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</si>
  <si>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</si>
  <si>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</si>
  <si>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</si>
  <si>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</si>
  <si>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</si>
  <si>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</si>
  <si>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</si>
  <si>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</si>
  <si>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</si>
  <si>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</si>
  <si>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</si>
  <si>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</si>
  <si>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</si>
  <si>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</si>
  <si>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</si>
  <si>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</si>
  <si>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</si>
  <si>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</si>
  <si>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</si>
  <si>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</si>
  <si>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</si>
  <si>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</si>
  <si>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</si>
  <si>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</si>
  <si>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</si>
  <si>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</si>
  <si>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</si>
  <si>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</si>
  <si>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</si>
  <si>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</si>
  <si>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</si>
  <si>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</si>
  <si>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</si>
  <si>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</si>
  <si>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</si>
  <si>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</si>
  <si>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</si>
  <si>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</si>
  <si>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</si>
  <si>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</si>
  <si>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</si>
  <si>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</si>
  <si>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</si>
  <si>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</si>
  <si>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</si>
  <si>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</si>
  <si>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</si>
  <si>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</si>
  <si>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</si>
  <si>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</si>
  <si>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</si>
  <si>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</si>
  <si>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</si>
  <si>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</si>
  <si>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</si>
  <si>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</si>
  <si>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</si>
  <si>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</si>
  <si>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</si>
  <si>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</si>
  <si>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</si>
  <si>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</si>
  <si>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</si>
  <si>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</si>
  <si>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</si>
  <si>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</si>
  <si>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</si>
  <si>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</si>
  <si>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</si>
  <si>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</si>
  <si>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</si>
  <si>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</si>
  <si>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</si>
  <si>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</si>
  <si>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</si>
  <si>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</si>
  <si>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</si>
  <si>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</si>
  <si>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</si>
  <si>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</si>
  <si>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</si>
  <si>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</si>
  <si>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</si>
  <si>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</si>
  <si>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</si>
  <si>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</si>
  <si>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</si>
  <si>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</si>
  <si>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</si>
  <si>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</si>
  <si>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</si>
  <si>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</si>
  <si>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</si>
  <si>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</si>
  <si>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</si>
  <si>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</si>
  <si>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</si>
  <si>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</si>
  <si>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</si>
  <si>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</si>
  <si>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</si>
  <si>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</si>
  <si>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</si>
  <si>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</si>
  <si>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</si>
  <si>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</si>
  <si>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</si>
  <si>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</si>
  <si>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</si>
  <si>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</si>
  <si>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</si>
  <si>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</si>
  <si>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</si>
  <si>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</si>
  <si>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</si>
  <si>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</si>
  <si>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</si>
  <si>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</si>
  <si>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</si>
  <si>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</si>
  <si>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</si>
  <si>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</si>
  <si>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</si>
  <si>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</si>
  <si>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</si>
  <si>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</si>
  <si>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</si>
  <si>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</si>
  <si>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</si>
  <si>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</si>
  <si>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</si>
  <si>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</si>
  <si>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</si>
  <si>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</si>
  <si>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</si>
  <si>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</si>
  <si>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</si>
  <si>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</si>
  <si>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</si>
  <si>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</si>
  <si>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</si>
  <si>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</si>
  <si>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</si>
  <si>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</si>
  <si>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</si>
  <si>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</si>
  <si>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</si>
  <si>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</si>
  <si>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</si>
  <si>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</si>
  <si>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</si>
  <si>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</si>
  <si>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</si>
  <si>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</si>
  <si>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</si>
  <si>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</si>
  <si>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</si>
  <si>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</si>
  <si>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</si>
  <si>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</si>
  <si>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</si>
  <si>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</si>
  <si>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</si>
  <si>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</si>
  <si>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</si>
  <si>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</si>
  <si>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</si>
  <si>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</si>
  <si>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</si>
  <si>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</si>
  <si>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</si>
  <si>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</si>
  <si>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</si>
  <si>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</si>
  <si>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</si>
  <si>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</si>
  <si>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</si>
  <si>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</si>
  <si>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</si>
  <si>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</si>
  <si>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</si>
  <si>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</si>
  <si>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</si>
  <si>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</si>
  <si>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</si>
  <si>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</si>
  <si>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</si>
  <si>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</si>
  <si>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</si>
  <si>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</si>
  <si>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</si>
  <si>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</si>
  <si>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</si>
  <si>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</si>
  <si>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</si>
  <si>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</si>
  <si>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</si>
  <si>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</si>
  <si>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</si>
  <si>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</si>
  <si>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</si>
  <si>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</si>
  <si>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</si>
  <si>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</si>
  <si>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</si>
  <si>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</si>
  <si>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</si>
  <si>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</si>
  <si>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</si>
  <si>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</si>
  <si>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</si>
  <si>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</si>
  <si>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</si>
  <si>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</si>
  <si>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</si>
  <si>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</si>
  <si>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</si>
  <si>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</si>
  <si>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</si>
  <si>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</si>
  <si>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</si>
  <si>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</si>
  <si>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</si>
  <si>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</si>
  <si>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</si>
  <si>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</si>
  <si>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</si>
  <si>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</si>
  <si>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</si>
  <si>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</si>
  <si>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</si>
  <si>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</si>
  <si>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</si>
  <si>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</si>
  <si>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</si>
  <si>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</si>
  <si>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</si>
  <si>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</si>
  <si>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</si>
  <si>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</si>
  <si>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</si>
  <si>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</si>
  <si>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</si>
  <si>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</si>
  <si>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</si>
  <si>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</si>
  <si>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</si>
  <si>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</si>
  <si>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</si>
  <si>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</si>
  <si>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</si>
  <si>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</si>
  <si>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</si>
  <si>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</si>
  <si>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</si>
  <si>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</si>
  <si>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</si>
  <si>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</si>
  <si>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</si>
  <si>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</si>
  <si>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</si>
  <si>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</si>
  <si>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</si>
  <si>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</si>
  <si>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</si>
  <si>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</si>
  <si>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</si>
  <si>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</si>
  <si>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</si>
  <si>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</si>
  <si>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</si>
  <si>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</si>
  <si>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</si>
  <si>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</si>
  <si>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</si>
  <si>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</si>
  <si>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</si>
  <si>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</si>
  <si>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</si>
  <si>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</si>
  <si>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</si>
  <si>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</si>
  <si>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</si>
  <si>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</si>
  <si>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</si>
  <si>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</si>
  <si>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</si>
  <si>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</si>
  <si>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</si>
  <si>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</si>
  <si>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</si>
  <si>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</si>
  <si>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</si>
  <si>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</si>
  <si>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</si>
  <si>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</si>
  <si>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</si>
  <si>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</si>
  <si>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</si>
  <si>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</si>
  <si>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</si>
  <si>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</si>
  <si>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</si>
  <si>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</si>
  <si>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</si>
  <si>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</si>
  <si>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</si>
  <si>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</si>
  <si>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</si>
  <si>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</si>
  <si>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</si>
  <si>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</si>
  <si>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</si>
  <si>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</si>
  <si>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</si>
  <si>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</si>
  <si>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</si>
  <si>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</si>
  <si>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</si>
  <si>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</si>
  <si>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</si>
  <si>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</si>
  <si>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</si>
  <si>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</si>
  <si>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</si>
  <si>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</si>
  <si>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</si>
  <si>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</si>
  <si>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</si>
  <si>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</si>
  <si>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</si>
  <si>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</si>
  <si>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</si>
  <si>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</si>
  <si>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</si>
  <si>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</si>
  <si>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</si>
  <si>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</si>
  <si>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</si>
  <si>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</si>
  <si>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</si>
  <si>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</si>
  <si>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</si>
  <si>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</si>
  <si>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</si>
  <si>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</si>
  <si>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</si>
  <si>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</si>
  <si>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</si>
  <si>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</si>
  <si>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</si>
  <si>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</si>
  <si>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</si>
  <si>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</si>
  <si>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</si>
  <si>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</si>
  <si>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</si>
  <si>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</si>
  <si>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</si>
  <si>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</si>
  <si>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</si>
  <si>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</si>
  <si>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</si>
  <si>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</si>
  <si>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</si>
  <si>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</si>
  <si>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</si>
  <si>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</si>
  <si>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</si>
  <si>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</si>
  <si>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</si>
  <si>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</si>
  <si>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</si>
  <si>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</si>
  <si>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</si>
  <si>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</si>
  <si>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</si>
  <si>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</si>
  <si>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</si>
  <si>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</si>
  <si>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</si>
  <si>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</si>
  <si>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</si>
  <si>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</si>
  <si>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</si>
  <si>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</si>
  <si>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</si>
  <si>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</si>
  <si>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</si>
  <si>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</si>
  <si>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</si>
  <si>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</si>
  <si>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</si>
  <si>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</si>
  <si>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</si>
  <si>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</si>
  <si>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</si>
  <si>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</si>
  <si>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</si>
  <si>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</si>
  <si>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</si>
  <si>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</si>
  <si>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</si>
  <si>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</si>
  <si>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</si>
  <si>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</si>
  <si>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</si>
  <si>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</si>
  <si>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</si>
  <si>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</si>
  <si>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</si>
  <si>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</si>
  <si>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</si>
  <si>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</si>
  <si>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</si>
  <si>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</si>
  <si>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</si>
  <si>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</si>
  <si>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</si>
  <si>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</si>
  <si>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</si>
  <si>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</si>
  <si>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</si>
  <si>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</si>
  <si>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</si>
  <si>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</si>
  <si>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</si>
  <si>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</si>
  <si>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</si>
  <si>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</si>
  <si>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</si>
  <si>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</si>
  <si>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</si>
  <si>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</si>
  <si>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</si>
  <si>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</si>
  <si>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</si>
  <si>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</si>
  <si>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</si>
  <si>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</si>
  <si>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</si>
  <si>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</si>
  <si>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</si>
  <si>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</si>
  <si>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</si>
  <si>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</si>
  <si>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</si>
  <si>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</si>
  <si>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</si>
  <si>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</si>
  <si>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</si>
  <si>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</si>
  <si>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</si>
  <si>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</si>
  <si>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</si>
  <si>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</si>
  <si>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</si>
  <si>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</si>
  <si>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</si>
  <si>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</si>
  <si>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</si>
  <si>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</si>
  <si>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</si>
  <si>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</si>
  <si>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</si>
  <si>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</si>
  <si>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</si>
  <si>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</si>
  <si>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</si>
  <si>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</si>
  <si>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</si>
  <si>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</si>
  <si>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</si>
  <si>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</si>
  <si>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</si>
  <si>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</si>
  <si>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</si>
  <si>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</si>
  <si>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</si>
  <si>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</si>
  <si>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</si>
  <si>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</si>
  <si>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</si>
  <si>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</si>
  <si>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</si>
  <si>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</si>
  <si>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</si>
  <si>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</si>
  <si>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</si>
  <si>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</si>
  <si>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</si>
  <si>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</si>
  <si>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</si>
  <si>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</si>
  <si>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</si>
  <si>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</si>
  <si>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</si>
  <si>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</si>
  <si>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</si>
  <si>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</si>
  <si>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</si>
  <si>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</si>
  <si>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</si>
  <si>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</si>
  <si>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</si>
  <si>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</si>
  <si>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</si>
  <si>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</si>
  <si>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</si>
  <si>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</si>
  <si>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</si>
  <si>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</si>
  <si>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</si>
  <si>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</si>
  <si>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</si>
  <si>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</si>
  <si>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</si>
  <si>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</si>
  <si>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</si>
  <si>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</si>
  <si>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</si>
  <si>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</si>
  <si>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</si>
  <si>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</si>
  <si>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</si>
  <si>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</si>
  <si>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</si>
  <si>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</si>
  <si>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</si>
  <si>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</si>
  <si>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</si>
  <si>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</si>
  <si>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</si>
  <si>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</si>
  <si>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</si>
  <si>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</si>
  <si>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</si>
  <si>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</si>
  <si>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</si>
  <si>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</si>
  <si>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</si>
  <si>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</si>
  <si>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</si>
  <si>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</si>
  <si>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</si>
  <si>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</si>
  <si>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</si>
  <si>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</si>
  <si>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</si>
  <si>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</si>
  <si>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</si>
  <si>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</si>
  <si>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</si>
  <si>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</si>
  <si>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</si>
  <si>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</si>
  <si>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</si>
  <si>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</si>
  <si>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</si>
  <si>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</si>
  <si>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</si>
  <si>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</si>
  <si>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</si>
  <si>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</si>
  <si>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</si>
  <si>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</si>
  <si>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</si>
  <si>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</si>
  <si>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</si>
  <si>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</si>
  <si>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</si>
  <si>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</si>
  <si>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</si>
  <si>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</si>
  <si>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</si>
  <si>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</si>
  <si>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</si>
  <si>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</si>
  <si>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</si>
  <si>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</si>
  <si>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</si>
  <si>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</si>
  <si>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</si>
  <si>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</si>
  <si>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</si>
  <si>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</si>
  <si>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</si>
  <si>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</si>
  <si>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</si>
  <si>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</si>
  <si>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</si>
  <si>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</si>
  <si>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</si>
  <si>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</si>
  <si>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</si>
  <si>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</si>
  <si>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</si>
  <si>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</si>
  <si>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</si>
  <si>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</si>
  <si>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</si>
  <si>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</si>
  <si>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</si>
  <si>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</si>
  <si>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</si>
  <si>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</si>
  <si>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</si>
  <si>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</si>
  <si>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</si>
  <si>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</si>
  <si>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</si>
  <si>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</si>
  <si>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</si>
  <si>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</si>
  <si>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</si>
  <si>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</si>
  <si>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</si>
  <si>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</si>
  <si>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</si>
  <si>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</si>
  <si>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</si>
  <si>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</si>
  <si>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</si>
  <si>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</si>
  <si>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</si>
  <si>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</si>
  <si>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</si>
  <si>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</si>
  <si>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</si>
  <si>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</si>
  <si>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</si>
  <si>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</si>
  <si>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</si>
  <si>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</si>
  <si>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</si>
  <si>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</si>
  <si>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</si>
  <si>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</si>
  <si>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</si>
  <si>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</si>
  <si>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</si>
  <si>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</si>
  <si>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</si>
  <si>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</si>
  <si>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</si>
  <si>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</si>
  <si>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</si>
  <si>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</si>
  <si>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</si>
  <si>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</si>
  <si>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</si>
  <si>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</si>
  <si>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</si>
  <si>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</si>
  <si>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</si>
  <si>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</si>
  <si>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</si>
  <si>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</si>
  <si>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</si>
  <si>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</si>
  <si>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</si>
  <si>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</si>
  <si>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</si>
  <si>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</si>
  <si>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</si>
  <si>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</si>
  <si>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</si>
  <si>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</si>
  <si>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</si>
  <si>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</si>
  <si>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</si>
  <si>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</si>
  <si>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</si>
  <si>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</si>
  <si>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</si>
  <si>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</si>
  <si>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</si>
  <si>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</si>
  <si>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</si>
  <si>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</si>
  <si>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</si>
  <si>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</si>
  <si>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</si>
  <si>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</si>
  <si>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</si>
  <si>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</si>
  <si>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</si>
  <si>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</si>
  <si>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</si>
  <si>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</si>
  <si>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</si>
  <si>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</si>
  <si>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</si>
  <si>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</si>
  <si>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</si>
  <si>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</si>
  <si>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</si>
  <si>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</si>
  <si>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</si>
  <si>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</si>
  <si>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</si>
  <si>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</si>
  <si>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</si>
  <si>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</si>
  <si>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</si>
  <si>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</si>
  <si>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</si>
  <si>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</si>
  <si>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</si>
  <si>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</si>
  <si>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</si>
  <si>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</si>
  <si>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</si>
  <si>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</si>
  <si>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</si>
  <si>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</si>
  <si>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</si>
  <si>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</si>
  <si>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</si>
  <si>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</si>
  <si>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</si>
  <si>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</si>
  <si>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</si>
  <si>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</si>
  <si>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</si>
  <si>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</si>
  <si>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</si>
  <si>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</si>
  <si>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</si>
  <si>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</si>
  <si>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</si>
  <si>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</si>
  <si>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</si>
  <si>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</si>
  <si>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</si>
  <si>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</si>
  <si>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</si>
  <si>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</si>
  <si>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</si>
  <si>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</si>
  <si>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</si>
  <si>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</si>
  <si>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</si>
  <si>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</si>
  <si>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</si>
  <si>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</si>
  <si>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</si>
  <si>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</si>
  <si>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</si>
  <si>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</si>
  <si>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</si>
  <si>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</si>
  <si>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</si>
  <si>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</si>
  <si>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</si>
  <si>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</si>
  <si>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</si>
  <si>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</si>
  <si>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</si>
  <si>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</si>
  <si>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</si>
  <si>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</si>
  <si>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</si>
  <si>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</si>
  <si>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</si>
  <si>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</si>
  <si>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</si>
  <si>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</si>
  <si>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</si>
  <si>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</si>
  <si>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</si>
  <si>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</si>
  <si>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</si>
  <si>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</si>
  <si>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</si>
  <si>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</si>
  <si>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</si>
  <si>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</si>
  <si>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</si>
  <si>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</si>
  <si>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</si>
  <si>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</si>
  <si>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</si>
  <si>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</si>
  <si>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</si>
  <si>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</si>
  <si>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</si>
  <si>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</si>
  <si>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</si>
  <si>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</si>
  <si>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</si>
  <si>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</si>
  <si>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</si>
  <si>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</si>
  <si>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</si>
  <si>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</si>
  <si>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</si>
  <si>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</si>
  <si>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</si>
  <si>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</si>
  <si>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</si>
  <si>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</si>
  <si>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</si>
  <si>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</si>
  <si>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</si>
  <si>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</si>
  <si>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</si>
  <si>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</si>
  <si>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</si>
  <si>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</si>
  <si>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</si>
  <si>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</si>
  <si>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</si>
  <si>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</si>
  <si>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</si>
  <si>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</si>
  <si>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</si>
  <si>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</si>
  <si>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</si>
  <si>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</si>
  <si>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</si>
  <si>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</si>
  <si>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</si>
  <si>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</si>
  <si>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</si>
  <si>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</si>
  <si>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</si>
  <si>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</si>
  <si>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</si>
  <si>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</si>
  <si>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</si>
  <si>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</si>
  <si>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</si>
  <si>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</si>
  <si>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</si>
  <si>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</si>
  <si>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</si>
  <si>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</si>
  <si>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</si>
  <si>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</si>
  <si>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</si>
  <si>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</si>
  <si>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</si>
  <si>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</si>
  <si>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</si>
  <si>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</si>
  <si>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</si>
  <si>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</si>
  <si>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</si>
  <si>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</si>
  <si>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</si>
  <si>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</si>
  <si>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</si>
  <si>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</si>
  <si>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</si>
  <si>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</si>
  <si>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</si>
  <si>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</si>
  <si>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</si>
  <si>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</si>
  <si>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</si>
  <si>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</si>
  <si>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</si>
  <si>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</si>
  <si>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</si>
  <si>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</si>
  <si>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</si>
  <si>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</si>
  <si>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</si>
  <si>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</si>
  <si>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</si>
  <si>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</si>
  <si>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</si>
  <si>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</si>
  <si>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</si>
  <si>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</si>
  <si>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</si>
  <si>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</si>
  <si>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</si>
  <si>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</si>
  <si>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</si>
  <si>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</si>
  <si>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</si>
  <si>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</si>
  <si>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</si>
  <si>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</si>
  <si>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</si>
  <si>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</si>
  <si>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</si>
  <si>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</si>
  <si>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</si>
  <si>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</si>
  <si>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</si>
  <si>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</si>
  <si>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</si>
  <si>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</si>
  <si>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</si>
  <si>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</si>
  <si>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</si>
  <si>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</si>
  <si>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</si>
  <si>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</si>
  <si>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</si>
  <si>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</si>
  <si>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</si>
  <si>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</si>
  <si>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</si>
  <si>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</si>
  <si>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</si>
  <si>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</si>
  <si>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</si>
  <si>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</si>
  <si>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</si>
  <si>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</si>
  <si>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</si>
  <si>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</si>
  <si>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</si>
  <si>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</si>
  <si>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</si>
  <si>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</si>
  <si>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</si>
  <si>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</si>
  <si>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</si>
  <si>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</si>
  <si>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</si>
  <si>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</si>
  <si>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</si>
  <si>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</si>
  <si>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</si>
  <si>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</si>
  <si>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</si>
  <si>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</si>
  <si>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</si>
  <si>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</si>
  <si>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</si>
  <si>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</si>
  <si>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</si>
  <si>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</si>
  <si>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</si>
  <si>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</si>
  <si>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</si>
  <si>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</si>
  <si>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</si>
  <si>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</si>
  <si>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</si>
  <si>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</si>
  <si>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</si>
  <si>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</si>
  <si>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</si>
  <si>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</si>
  <si>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</si>
  <si>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</si>
  <si>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</si>
  <si>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</si>
  <si>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</si>
  <si>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</si>
  <si>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</si>
  <si>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</si>
  <si>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</si>
  <si>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</si>
  <si>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</si>
  <si>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</si>
  <si>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</si>
  <si>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</si>
  <si>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</si>
  <si>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</si>
  <si>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</si>
  <si>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</si>
  <si>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</si>
  <si>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</si>
  <si>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</si>
  <si>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</si>
  <si>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</si>
  <si>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</si>
  <si>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</si>
  <si>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</si>
  <si>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</si>
  <si>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</si>
  <si>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</si>
  <si>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</si>
  <si>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</si>
  <si>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</si>
  <si>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</si>
  <si>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</si>
  <si>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</si>
  <si>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</si>
  <si>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</si>
  <si>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</si>
  <si>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</si>
  <si>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</si>
  <si>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</si>
  <si>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</si>
  <si>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</si>
  <si>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</si>
  <si>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</si>
  <si>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</si>
  <si>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</si>
  <si>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</si>
  <si>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</si>
  <si>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</si>
  <si>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</si>
  <si>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</si>
  <si>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</si>
  <si>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</si>
  <si>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</si>
  <si>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</si>
  <si>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</si>
  <si>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</si>
  <si>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</si>
  <si>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</si>
  <si>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</si>
  <si>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</si>
  <si>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</si>
  <si>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</si>
  <si>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</si>
  <si>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</si>
  <si>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</si>
  <si>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</si>
  <si>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</si>
  <si>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</si>
  <si>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</si>
  <si>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</si>
  <si>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</si>
  <si>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</si>
  <si>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</si>
  <si>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</si>
  <si>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</si>
  <si>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</si>
  <si>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</si>
  <si>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</si>
  <si>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</si>
  <si>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</si>
  <si>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</si>
  <si>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</si>
  <si>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</si>
  <si>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</si>
  <si>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</si>
  <si>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</si>
  <si>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</si>
  <si>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</si>
  <si>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</si>
  <si>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</si>
  <si>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</si>
  <si>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</si>
  <si>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</si>
  <si>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</si>
  <si>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</si>
  <si>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</si>
  <si>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</si>
  <si>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</si>
  <si>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</si>
  <si>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</si>
  <si>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</si>
  <si>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</si>
  <si>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</si>
  <si>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</si>
  <si>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</si>
  <si>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</si>
  <si>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</si>
  <si>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</si>
  <si>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</si>
  <si>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</si>
  <si>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</si>
  <si>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</si>
  <si>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</si>
  <si>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</si>
  <si>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</si>
  <si>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</si>
  <si>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</si>
  <si>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</si>
  <si>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</si>
  <si>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</si>
  <si>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</si>
  <si>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</si>
  <si>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</si>
  <si>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</si>
  <si>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</si>
  <si>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</si>
  <si>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</si>
  <si>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</si>
  <si>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</si>
  <si>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</si>
  <si>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</si>
  <si>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</si>
  <si>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</si>
  <si>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</si>
  <si>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</si>
  <si>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</si>
  <si>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</si>
  <si>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</si>
  <si>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</si>
  <si>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</si>
  <si>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</si>
  <si>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</si>
  <si>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</si>
  <si>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</si>
  <si>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</si>
  <si>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</si>
  <si>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</si>
  <si>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</si>
  <si>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</si>
  <si>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</si>
  <si>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</si>
  <si>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</si>
  <si>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</si>
  <si>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</si>
  <si>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</si>
  <si>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</si>
  <si>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</si>
  <si>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</si>
  <si>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</si>
  <si>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</si>
  <si>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</si>
  <si>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</si>
  <si>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</si>
  <si>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</si>
  <si>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</si>
  <si>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</si>
  <si>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</si>
  <si>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</si>
  <si>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</si>
  <si>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</si>
  <si>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</si>
  <si>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</si>
  <si>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</si>
  <si>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</si>
  <si>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</si>
  <si>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</si>
  <si>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</si>
  <si>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</si>
  <si>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</si>
  <si>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</si>
  <si>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</si>
  <si>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</si>
  <si>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</si>
  <si>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</si>
  <si>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</si>
  <si>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</si>
  <si>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</si>
  <si>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</si>
  <si>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</si>
  <si>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</si>
  <si>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</si>
  <si>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</si>
  <si>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</si>
  <si>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</si>
  <si>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</si>
  <si>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</si>
  <si>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</si>
  <si>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</si>
  <si>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</si>
  <si>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</si>
  <si>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</si>
  <si>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</si>
  <si>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</si>
  <si>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</si>
  <si>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</si>
  <si>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</si>
  <si>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</si>
  <si>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</si>
  <si>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</si>
  <si>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</si>
  <si>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</si>
  <si>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</si>
  <si>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</si>
  <si>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</si>
  <si>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</si>
  <si>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</si>
  <si>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</si>
  <si>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</si>
  <si>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</si>
  <si>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</si>
  <si>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</si>
  <si>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</si>
  <si>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</si>
  <si>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</si>
  <si>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</si>
  <si>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</si>
  <si>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</si>
  <si>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</si>
  <si>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</si>
  <si>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</si>
  <si>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</si>
  <si>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</si>
  <si>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</si>
  <si>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</si>
  <si>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</si>
  <si>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</si>
  <si>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</si>
  <si>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</si>
  <si>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</si>
  <si>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</si>
  <si>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</si>
  <si>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</si>
  <si>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</si>
  <si>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</si>
  <si>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</si>
  <si>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</si>
  <si>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</si>
  <si>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</si>
  <si>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</si>
  <si>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</si>
  <si>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</si>
  <si>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</si>
  <si>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</si>
  <si>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</si>
  <si>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</si>
  <si>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</si>
  <si>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</si>
  <si>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</si>
  <si>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</si>
  <si>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</si>
  <si>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</si>
  <si>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</si>
  <si>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</si>
  <si>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</si>
  <si>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</si>
  <si>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</si>
  <si>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</si>
  <si>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</si>
  <si>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</si>
  <si>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</si>
  <si>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</si>
  <si>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</si>
  <si>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</si>
  <si>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</si>
  <si>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</si>
  <si>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</si>
  <si>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</si>
  <si>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</si>
  <si>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</si>
  <si>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</si>
  <si>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</si>
  <si>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</si>
  <si>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</si>
  <si>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</si>
  <si>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</si>
  <si>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</si>
  <si>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</si>
  <si>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</si>
  <si>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</si>
  <si>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</si>
  <si>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</si>
  <si>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</si>
  <si>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</si>
  <si>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</si>
  <si>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</si>
  <si>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</si>
  <si>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</si>
  <si>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</si>
  <si>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</si>
  <si>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</si>
  <si>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</si>
  <si>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</si>
  <si>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</si>
  <si>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</si>
  <si>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</si>
  <si>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</si>
  <si>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</si>
  <si>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</si>
  <si>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</si>
  <si>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</si>
  <si>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</si>
  <si>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</si>
  <si>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</si>
  <si>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</si>
  <si>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</si>
  <si>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</si>
  <si>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</si>
  <si>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</si>
  <si>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</si>
  <si>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</si>
  <si>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</si>
  <si>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</si>
  <si>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</si>
  <si>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</si>
  <si>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</si>
  <si>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</si>
  <si>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</si>
  <si>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</si>
  <si>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</si>
  <si>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</si>
  <si>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</si>
  <si>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</si>
  <si>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</si>
  <si>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</si>
  <si>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</si>
  <si>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</si>
  <si>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</si>
  <si>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</si>
  <si>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</si>
  <si>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</si>
  <si>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</si>
  <si>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</si>
  <si>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</si>
  <si>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</si>
  <si>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</si>
  <si>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</si>
  <si>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</si>
  <si>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</si>
  <si>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</si>
  <si>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</si>
  <si>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</si>
  <si>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</si>
  <si>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</si>
  <si>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</si>
  <si>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</si>
  <si>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</si>
  <si>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</si>
  <si>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</si>
  <si>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</si>
  <si>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</si>
  <si>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</si>
  <si>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</si>
  <si>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</si>
  <si>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</si>
  <si>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</si>
  <si>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</si>
  <si>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</si>
  <si>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</si>
  <si>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</si>
  <si>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</si>
  <si>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</si>
  <si>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</si>
  <si>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</si>
  <si>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</si>
  <si>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</si>
  <si>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</si>
  <si>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</si>
  <si>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</si>
  <si>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</si>
  <si>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</si>
  <si>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</si>
  <si>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</si>
  <si>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</si>
  <si>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</si>
  <si>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</si>
  <si>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</si>
  <si>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</si>
  <si>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</si>
  <si>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</si>
  <si>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</si>
  <si>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</si>
  <si>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</si>
  <si>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</si>
  <si>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</si>
  <si>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</si>
  <si>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</si>
  <si>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</si>
  <si>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</si>
  <si>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</si>
  <si>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</si>
  <si>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</si>
  <si>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</si>
  <si>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</si>
  <si>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</si>
  <si>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</si>
  <si>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</si>
  <si>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</si>
  <si>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</si>
  <si>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</si>
  <si>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</si>
  <si>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</si>
  <si>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</si>
  <si>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</si>
  <si>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</si>
  <si>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</si>
  <si>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</si>
  <si>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</si>
  <si>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</si>
  <si>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</si>
  <si>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</si>
  <si>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</si>
  <si>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</si>
  <si>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</si>
  <si>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</si>
  <si>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</si>
  <si>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</si>
  <si>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</si>
  <si>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</si>
  <si>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</si>
  <si>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</si>
  <si>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</si>
  <si>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</si>
  <si>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</si>
  <si>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</si>
  <si>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</si>
  <si>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</si>
  <si>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</si>
  <si>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</si>
  <si>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</si>
  <si>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</si>
  <si>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</si>
  <si>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</si>
  <si>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</si>
  <si>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</si>
  <si>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</si>
  <si>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</si>
  <si>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</si>
  <si>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</si>
  <si>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</si>
  <si>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</si>
  <si>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</si>
  <si>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</si>
  <si>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</si>
  <si>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</si>
  <si>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</si>
  <si>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</si>
  <si>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</si>
  <si>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</si>
  <si>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</si>
  <si>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</si>
  <si>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</si>
  <si>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</si>
  <si>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</si>
  <si>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</si>
  <si>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</si>
  <si>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</si>
  <si>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</si>
  <si>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</si>
  <si>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</si>
  <si>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</si>
  <si>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</si>
  <si>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</si>
  <si>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</si>
  <si>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</si>
  <si>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</si>
  <si>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</si>
  <si>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</si>
  <si>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</si>
  <si>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</si>
  <si>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</si>
  <si>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</si>
  <si>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</si>
  <si>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</si>
  <si>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</si>
  <si>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</si>
  <si>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</si>
  <si>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</si>
  <si>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</si>
  <si>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</si>
  <si>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</si>
  <si>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</si>
  <si>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</si>
  <si>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</si>
  <si>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</si>
  <si>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</si>
  <si>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</si>
  <si>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</si>
  <si>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</si>
  <si>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</si>
  <si>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</si>
  <si>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</si>
  <si>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</si>
  <si>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</si>
  <si>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</si>
  <si>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</si>
  <si>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</si>
  <si>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</si>
  <si>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</si>
  <si>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</si>
  <si>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</si>
  <si>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</si>
  <si>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</si>
  <si>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</si>
  <si>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</si>
  <si>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</si>
  <si>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</si>
  <si>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</si>
  <si>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</si>
  <si>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</si>
  <si>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</si>
  <si>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</si>
  <si>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</si>
  <si>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</si>
  <si>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</si>
  <si>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</si>
  <si>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</si>
  <si>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</si>
  <si>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</si>
  <si>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</si>
  <si>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</si>
  <si>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</si>
  <si>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</si>
  <si>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</si>
  <si>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</si>
  <si>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</si>
  <si>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</si>
  <si>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</si>
  <si>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</si>
  <si>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</si>
  <si>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</si>
  <si>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</si>
  <si>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</si>
  <si>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</si>
  <si>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</si>
  <si>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</si>
  <si>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</si>
  <si>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</si>
  <si>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</si>
  <si>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</si>
  <si>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</si>
  <si>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</si>
  <si>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</si>
  <si>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</si>
  <si>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</si>
  <si>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</si>
  <si>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</si>
  <si>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</si>
  <si>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</si>
  <si>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</si>
  <si>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</si>
  <si>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</si>
  <si>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</si>
  <si>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</si>
  <si>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</si>
  <si>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</si>
  <si>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</si>
  <si>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</si>
  <si>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</si>
  <si>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</si>
  <si>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</si>
  <si>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</si>
  <si>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</si>
  <si>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</si>
  <si>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</si>
  <si>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</si>
  <si>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</si>
  <si>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</si>
  <si>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</si>
  <si>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</si>
  <si>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</si>
  <si>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</si>
  <si>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</si>
  <si>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</si>
  <si>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</si>
  <si>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</si>
  <si>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</si>
  <si>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</si>
  <si>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</si>
  <si>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</si>
  <si>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</si>
  <si>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</si>
  <si>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</si>
  <si>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</si>
  <si>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</si>
  <si>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</si>
  <si>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</si>
  <si>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</si>
  <si>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</si>
  <si>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</si>
  <si>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</si>
  <si>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</si>
  <si>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</si>
  <si>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</si>
  <si>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</si>
  <si>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</si>
  <si>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</si>
  <si>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</si>
  <si>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</si>
  <si>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</si>
  <si>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</si>
  <si>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</si>
  <si>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</si>
  <si>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</si>
  <si>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</si>
  <si>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</si>
  <si>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</si>
  <si>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</si>
  <si>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</si>
  <si>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</si>
  <si>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</si>
  <si>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</si>
  <si>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</si>
  <si>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</si>
  <si>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</si>
  <si>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</si>
  <si>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</si>
  <si>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</si>
  <si>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</si>
  <si>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</si>
  <si>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</si>
  <si>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</si>
  <si>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</si>
  <si>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</si>
  <si>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</si>
  <si>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</si>
  <si>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</si>
  <si>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</si>
  <si>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</si>
  <si>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</si>
  <si>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</si>
  <si>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</si>
  <si>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</si>
  <si>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</si>
  <si>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</si>
  <si>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</si>
  <si>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</si>
  <si>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</si>
  <si>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</si>
  <si>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</si>
  <si>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</si>
  <si>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</si>
  <si>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</si>
  <si>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</si>
  <si>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</si>
  <si>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</si>
  <si>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</si>
  <si>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</si>
  <si>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</si>
  <si>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</si>
  <si>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</si>
  <si>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</si>
  <si>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</si>
  <si>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</si>
  <si>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</si>
  <si>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</si>
  <si>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</si>
  <si>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</si>
  <si>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</si>
  <si>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</si>
  <si>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</si>
  <si>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</si>
  <si>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</si>
  <si>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</si>
  <si>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</si>
  <si>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</si>
  <si>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</si>
  <si>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</si>
  <si>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</si>
  <si>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</si>
  <si>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</si>
  <si>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</si>
  <si>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</si>
  <si>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</si>
  <si>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</si>
  <si>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</si>
  <si>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</si>
  <si>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</si>
  <si>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</si>
  <si>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</si>
  <si>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</si>
  <si>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</si>
  <si>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</si>
  <si>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</si>
  <si>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</si>
  <si>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</si>
  <si>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</si>
  <si>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</si>
  <si>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</si>
  <si>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</si>
  <si>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</si>
  <si>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</si>
  <si>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</si>
  <si>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</si>
  <si>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</si>
  <si>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</si>
  <si>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</si>
  <si>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</si>
  <si>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</si>
  <si>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</si>
  <si>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</si>
  <si>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</si>
  <si>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</si>
  <si>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</si>
  <si>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</si>
  <si>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</si>
  <si>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</si>
  <si>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</si>
  <si>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</si>
  <si>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</si>
  <si>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</si>
  <si>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</si>
  <si>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</si>
  <si>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</si>
  <si>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</si>
  <si>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</si>
  <si>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</si>
  <si>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</si>
  <si>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</si>
  <si>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</si>
  <si>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</si>
  <si>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</si>
  <si>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</si>
  <si>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</si>
  <si>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</si>
  <si>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</si>
  <si>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</si>
  <si>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</si>
  <si>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</si>
  <si>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</si>
  <si>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</si>
  <si>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</si>
  <si>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</si>
  <si>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</si>
  <si>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</si>
  <si>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</si>
  <si>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</si>
  <si>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</si>
  <si>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</si>
  <si>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</si>
  <si>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</si>
  <si>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</si>
  <si>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</si>
  <si>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</si>
  <si>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</si>
  <si>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</si>
  <si>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</si>
  <si>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</si>
  <si>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</si>
  <si>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</si>
  <si>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</si>
  <si>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</si>
  <si>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</si>
  <si>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</si>
  <si>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</si>
  <si>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</si>
  <si>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</si>
  <si>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</si>
  <si>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</si>
  <si>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</si>
  <si>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</si>
  <si>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</si>
  <si>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</si>
  <si>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</si>
  <si>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</si>
  <si>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</si>
  <si>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</si>
  <si>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</si>
  <si>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</si>
  <si>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</si>
  <si>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</si>
  <si>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</si>
  <si>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</si>
  <si>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</si>
  <si>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</si>
  <si>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</si>
  <si>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</si>
  <si>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</si>
  <si>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</si>
  <si>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</si>
  <si>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</si>
  <si>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</si>
  <si>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</si>
  <si>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</si>
  <si>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</si>
  <si>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</si>
  <si>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</si>
  <si>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</si>
  <si>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</si>
  <si>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</si>
  <si>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</si>
  <si>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</si>
  <si>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</si>
  <si>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</si>
  <si>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</si>
  <si>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</si>
  <si>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</si>
  <si>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</si>
  <si>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</si>
  <si>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</si>
  <si>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</si>
  <si>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</si>
  <si>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</si>
  <si>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</si>
  <si>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</si>
  <si>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</si>
  <si>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</si>
  <si>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</si>
  <si>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</si>
  <si>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</si>
  <si>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</si>
  <si>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</si>
  <si>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</si>
  <si>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</si>
  <si>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</si>
  <si>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</si>
  <si>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</si>
  <si>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</si>
  <si>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</si>
  <si>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</si>
  <si>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</si>
  <si>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</si>
  <si>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</si>
  <si>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</si>
  <si>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</si>
  <si>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</si>
  <si>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</si>
  <si>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</si>
  <si>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</si>
  <si>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</si>
  <si>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</si>
  <si>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</si>
  <si>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</si>
  <si>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</si>
  <si>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</si>
  <si>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</si>
  <si>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</si>
  <si>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</si>
  <si>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</si>
  <si>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</si>
  <si>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</si>
  <si>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</si>
  <si>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</si>
  <si>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</si>
  <si>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</si>
  <si>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</si>
  <si>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</si>
  <si>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</si>
  <si>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</si>
  <si>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</si>
  <si>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</si>
  <si>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</si>
  <si>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</si>
  <si>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</si>
  <si>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</si>
  <si>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</si>
  <si>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</si>
  <si>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</si>
  <si>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</si>
  <si>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</si>
  <si>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</si>
  <si>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</si>
  <si>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</si>
  <si>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</si>
  <si>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</si>
  <si>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</si>
  <si>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</si>
  <si>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</si>
  <si>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</si>
  <si>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</si>
  <si>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</si>
  <si>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</si>
  <si>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</si>
  <si>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</si>
  <si>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</si>
  <si>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</si>
  <si>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</si>
  <si>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</si>
  <si>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</si>
  <si>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</si>
  <si>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</si>
  <si>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</si>
  <si>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</si>
  <si>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</si>
  <si>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</si>
  <si>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</si>
  <si>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</si>
  <si>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</si>
  <si>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</si>
  <si>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</si>
  <si>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</si>
  <si>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</si>
  <si>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</si>
  <si>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</si>
  <si>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</si>
  <si>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</si>
  <si>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</si>
  <si>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</si>
  <si>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</si>
  <si>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</si>
  <si>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</si>
  <si>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</si>
  <si>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</si>
  <si>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</si>
  <si>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</si>
  <si>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</si>
  <si>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</si>
  <si>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</si>
  <si>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</si>
  <si>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</si>
  <si>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</si>
  <si>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</si>
  <si>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</si>
  <si>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</si>
  <si>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</si>
  <si>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</si>
  <si>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</si>
  <si>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</si>
  <si>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</si>
  <si>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</si>
  <si>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</si>
  <si>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</si>
  <si>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</si>
  <si>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</si>
  <si>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</si>
  <si>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</si>
  <si>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</si>
  <si>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</si>
  <si>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</si>
  <si>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</si>
  <si>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</si>
  <si>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</si>
  <si>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</si>
  <si>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</si>
  <si>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</si>
  <si>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</si>
  <si>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</si>
  <si>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</si>
  <si>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</si>
  <si>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</si>
  <si>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</si>
  <si>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</si>
  <si>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</si>
  <si>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</si>
  <si>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</si>
  <si>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</si>
  <si>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</si>
  <si>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</si>
  <si>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</si>
  <si>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</si>
  <si>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</si>
  <si>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</si>
  <si>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</si>
  <si>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</si>
  <si>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</si>
  <si>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</si>
  <si>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</si>
  <si>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</si>
  <si>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</si>
  <si>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</si>
  <si>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</si>
  <si>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</si>
  <si>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</si>
  <si>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</si>
  <si>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</si>
  <si>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</si>
  <si>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</si>
  <si>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</si>
  <si>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</si>
  <si>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</si>
  <si>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</si>
  <si>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</si>
  <si>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</si>
  <si>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</si>
  <si>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</si>
  <si>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</si>
  <si>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</si>
  <si>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</si>
  <si>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</si>
  <si>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</si>
  <si>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</si>
  <si>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</si>
  <si>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</si>
  <si>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</si>
  <si>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</si>
  <si>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</si>
  <si>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</si>
  <si>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</si>
  <si>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</si>
  <si>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</si>
  <si>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</si>
  <si>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</si>
  <si>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</si>
  <si>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</si>
  <si>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</si>
  <si>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</si>
  <si>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</si>
  <si>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</si>
  <si>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</si>
  <si>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</si>
  <si>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</si>
  <si>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</si>
  <si>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</si>
  <si>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</si>
  <si>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</si>
  <si>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</si>
  <si>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</si>
  <si>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</si>
  <si>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</si>
  <si>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</si>
  <si>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</si>
  <si>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</si>
  <si>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</si>
  <si>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</si>
  <si>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</si>
  <si>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</si>
  <si>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</si>
  <si>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</si>
  <si>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</si>
  <si>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</si>
  <si>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</si>
  <si>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</si>
  <si>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</si>
  <si>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</si>
  <si>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</si>
  <si>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</si>
  <si>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</si>
  <si>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</si>
  <si>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</si>
  <si>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</si>
  <si>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</si>
  <si>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</si>
  <si>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</si>
  <si>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</si>
  <si>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</si>
  <si>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</si>
  <si>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</si>
  <si>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</si>
  <si>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</si>
  <si>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</si>
  <si>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</si>
  <si>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</si>
  <si>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</si>
  <si>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</si>
  <si>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</si>
  <si>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</si>
  <si>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</si>
  <si>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</si>
  <si>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</si>
  <si>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</si>
  <si>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</si>
  <si>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</si>
  <si>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</si>
  <si>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</si>
  <si>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</si>
  <si>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</si>
  <si>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</si>
  <si>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</si>
  <si>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</si>
  <si>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</si>
  <si>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</si>
  <si>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</si>
  <si>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</si>
  <si>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</si>
  <si>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</si>
  <si>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</si>
  <si>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</si>
  <si>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</si>
  <si>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</si>
  <si>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</si>
  <si>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</si>
  <si>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</si>
  <si>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</si>
  <si>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</si>
  <si>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</si>
  <si>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</si>
  <si>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</si>
  <si>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</si>
  <si>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</si>
  <si>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</si>
  <si>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</si>
  <si>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</si>
  <si>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</si>
  <si>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</si>
  <si>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</si>
  <si>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</si>
  <si>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</si>
  <si>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</si>
  <si>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</si>
  <si>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</si>
  <si>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</si>
  <si>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</si>
  <si>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</si>
  <si>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</si>
  <si>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</si>
  <si>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</si>
  <si>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</si>
  <si>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</si>
  <si>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</si>
  <si>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</si>
  <si>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</si>
  <si>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</si>
  <si>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</si>
  <si>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</si>
  <si>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</si>
  <si>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</si>
  <si>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</si>
  <si>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</si>
  <si>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</si>
  <si>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</si>
  <si>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</si>
  <si>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</si>
  <si>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</si>
  <si>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</si>
  <si>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</si>
  <si>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</si>
  <si>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</si>
  <si>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</si>
  <si>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</si>
  <si>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</si>
  <si>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</si>
  <si>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</si>
  <si>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</si>
  <si>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</si>
  <si>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</si>
  <si>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</si>
  <si>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</si>
  <si>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</si>
  <si>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</si>
  <si>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</si>
  <si>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</si>
  <si>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</si>
  <si>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</si>
  <si>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</si>
  <si>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</si>
  <si>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</si>
  <si>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</si>
  <si>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</si>
  <si>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</si>
  <si>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</si>
  <si>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</si>
  <si>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</si>
  <si>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</si>
  <si>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</si>
  <si>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</si>
  <si>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</si>
  <si>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</si>
  <si>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</si>
  <si>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</si>
  <si>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</si>
  <si>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</si>
  <si>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</si>
  <si>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</si>
  <si>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</si>
  <si>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</si>
  <si>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</si>
  <si>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</si>
  <si>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</si>
  <si>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</si>
  <si>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</si>
  <si>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</si>
  <si>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</si>
  <si>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</si>
  <si>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</si>
  <si>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</si>
  <si>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</si>
  <si>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</si>
  <si>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</si>
  <si>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</si>
  <si>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</si>
  <si>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</si>
  <si>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</si>
  <si>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</si>
  <si>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</si>
  <si>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</si>
  <si>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</si>
  <si>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</si>
  <si>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</si>
  <si>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</si>
  <si>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</si>
  <si>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</si>
  <si>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</si>
  <si>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</si>
  <si>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</si>
  <si>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</si>
  <si>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</si>
  <si>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</si>
  <si>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</si>
  <si>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</si>
  <si>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</si>
  <si>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</si>
  <si>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</si>
  <si>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</si>
  <si>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</si>
  <si>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</si>
  <si>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</si>
  <si>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</si>
  <si>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</si>
  <si>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</si>
  <si>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</si>
  <si>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</si>
  <si>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</si>
  <si>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</si>
  <si>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</si>
  <si>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</si>
  <si>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</si>
  <si>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</si>
  <si>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</si>
  <si>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</si>
  <si>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</si>
  <si>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</si>
  <si>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</si>
  <si>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</si>
  <si>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</si>
  <si>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</si>
  <si>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</si>
  <si>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</si>
  <si>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</si>
  <si>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</si>
  <si>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</si>
  <si>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</si>
  <si>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</si>
  <si>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</si>
  <si>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</si>
  <si>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</si>
  <si>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</si>
  <si>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</si>
  <si>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</si>
  <si>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</si>
  <si>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</si>
  <si>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</si>
  <si>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</si>
  <si>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</si>
  <si>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</si>
  <si>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</si>
  <si>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</si>
  <si>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</si>
  <si>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</si>
  <si>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</si>
  <si>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</si>
  <si>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</si>
  <si>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</si>
  <si>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</si>
  <si>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</si>
  <si>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</si>
  <si>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</si>
  <si>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</si>
  <si>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</si>
  <si>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</si>
  <si>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</si>
  <si>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</si>
  <si>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</si>
  <si>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</si>
  <si>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</si>
  <si>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</si>
  <si>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</si>
  <si>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</si>
  <si>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</si>
  <si>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</si>
  <si>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</si>
  <si>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</si>
  <si>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</si>
  <si>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</si>
  <si>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</si>
  <si>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</si>
  <si>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</si>
  <si>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</si>
  <si>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</si>
  <si>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</si>
  <si>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</si>
  <si>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</si>
  <si>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</si>
  <si>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</si>
  <si>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</si>
  <si>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</si>
  <si>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</si>
  <si>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</si>
  <si>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</si>
  <si>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</si>
  <si>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</si>
  <si>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</si>
  <si>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</si>
  <si>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</si>
  <si>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</si>
  <si>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</si>
  <si>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</si>
  <si>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</si>
  <si>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</si>
  <si>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</si>
  <si>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</si>
  <si>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</si>
  <si>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</si>
  <si>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</si>
  <si>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</si>
  <si>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</si>
  <si>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</si>
  <si>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</si>
  <si>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</si>
  <si>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</si>
  <si>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</si>
  <si>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</si>
  <si>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</si>
  <si>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</si>
  <si>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</si>
  <si>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</si>
  <si>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</si>
  <si>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</si>
  <si>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</si>
  <si>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</si>
  <si>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</si>
  <si>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</si>
  <si>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</si>
  <si>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</si>
  <si>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</si>
  <si>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</si>
  <si>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</si>
  <si>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</si>
  <si>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</si>
  <si>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</si>
  <si>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</si>
  <si>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</si>
  <si>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</si>
  <si>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</si>
  <si>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</si>
  <si>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</si>
  <si>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</si>
  <si>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</si>
  <si>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</si>
  <si>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</si>
  <si>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</si>
  <si>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</si>
  <si>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</si>
  <si>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</si>
  <si>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</si>
  <si>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</si>
  <si>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</si>
  <si>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</si>
  <si>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</si>
  <si>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</si>
  <si>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</si>
  <si>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</si>
  <si>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</si>
  <si>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</si>
  <si>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</si>
  <si>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</si>
  <si>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</si>
  <si>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</si>
  <si>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</si>
  <si>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</si>
  <si>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</si>
  <si>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</si>
  <si>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</si>
  <si>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</si>
  <si>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</si>
  <si>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</si>
  <si>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</si>
  <si>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</si>
  <si>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</si>
  <si>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</si>
  <si>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</si>
  <si>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</si>
  <si>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</si>
  <si>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</si>
  <si>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</si>
  <si>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</si>
  <si>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</si>
  <si>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</si>
  <si>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</si>
  <si>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</si>
  <si>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</si>
  <si>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</si>
  <si>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</si>
  <si>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</si>
  <si>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</si>
  <si>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</si>
  <si>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</si>
  <si>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</si>
  <si>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</si>
  <si>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</si>
  <si>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</si>
  <si>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</si>
  <si>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</si>
  <si>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</si>
  <si>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</si>
  <si>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</si>
  <si>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</si>
  <si>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</si>
  <si>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</si>
  <si>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</si>
  <si>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</si>
  <si>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</si>
  <si>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</si>
  <si>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</si>
  <si>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</si>
  <si>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</si>
  <si>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</si>
  <si>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</si>
  <si>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</si>
  <si>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</si>
  <si>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</si>
  <si>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</si>
  <si>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</si>
  <si>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</si>
  <si>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</si>
  <si>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</si>
  <si>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</si>
  <si>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</si>
  <si>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</si>
  <si>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</si>
  <si>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</si>
  <si>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</si>
  <si>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</si>
  <si>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</si>
  <si>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</si>
  <si>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</si>
  <si>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</si>
  <si>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</si>
  <si>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</si>
  <si>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</si>
  <si>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</si>
  <si>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</si>
  <si>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</si>
  <si>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</si>
  <si>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</si>
  <si>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</si>
  <si>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</si>
  <si>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</si>
  <si>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</si>
  <si>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</si>
  <si>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</si>
  <si>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</si>
  <si>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</si>
  <si>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</si>
  <si>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</si>
  <si>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</si>
  <si>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</si>
  <si>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</si>
  <si>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</si>
  <si>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</si>
  <si>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</si>
  <si>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</si>
  <si>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</si>
  <si>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</si>
  <si>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</si>
  <si>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</si>
  <si>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</si>
  <si>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</si>
  <si>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</si>
  <si>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</si>
  <si>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</si>
  <si>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</si>
  <si>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</si>
  <si>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</si>
  <si>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</si>
  <si>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</si>
  <si>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</si>
  <si>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</si>
  <si>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</si>
  <si>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</si>
  <si>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</si>
  <si>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</si>
  <si>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</si>
  <si>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</si>
  <si>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</si>
  <si>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</si>
  <si>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</si>
  <si>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</si>
  <si>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</si>
  <si>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</si>
  <si>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</si>
  <si>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</si>
  <si>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</si>
  <si>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</si>
  <si>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</si>
  <si>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</si>
  <si>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</si>
  <si>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</si>
  <si>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</si>
  <si>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</si>
  <si>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</si>
  <si>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</si>
  <si>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</si>
  <si>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</si>
  <si>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</si>
  <si>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</si>
  <si>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</si>
  <si>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</si>
  <si>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</si>
  <si>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</si>
  <si>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</si>
  <si>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</si>
  <si>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</si>
  <si>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</si>
  <si>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</si>
  <si>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</si>
  <si>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</si>
  <si>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</si>
  <si>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</si>
  <si>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</si>
  <si>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</si>
  <si>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</si>
  <si>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</si>
  <si>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</si>
  <si>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</si>
  <si>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</si>
  <si>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</si>
  <si>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</si>
  <si>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</si>
  <si>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</si>
  <si>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</si>
  <si>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</si>
  <si>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</si>
  <si>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</si>
  <si>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</si>
  <si>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</si>
  <si>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</si>
  <si>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</si>
  <si>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</si>
  <si>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</si>
  <si>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</si>
  <si>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</si>
  <si>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</si>
  <si>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</si>
  <si>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</si>
  <si>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</si>
  <si>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</si>
  <si>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</si>
  <si>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</si>
  <si>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</si>
  <si>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</si>
  <si>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</si>
  <si>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</si>
  <si>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</si>
  <si>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</si>
  <si>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</si>
  <si>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</si>
  <si>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</si>
  <si>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</si>
  <si>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</si>
  <si>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</si>
  <si>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</si>
  <si>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</si>
  <si>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</si>
  <si>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</si>
  <si>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</si>
  <si>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</si>
  <si>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</si>
  <si>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</si>
  <si>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</si>
  <si>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</si>
  <si>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</si>
  <si>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</si>
  <si>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</si>
  <si>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</si>
  <si>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</si>
  <si>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</si>
  <si>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</si>
  <si>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</si>
  <si>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</si>
  <si>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</si>
  <si>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</si>
  <si>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</si>
  <si>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</si>
  <si>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</si>
  <si>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</si>
  <si>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</si>
  <si>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</si>
  <si>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</si>
  <si>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</si>
  <si>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</si>
  <si>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</si>
  <si>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</si>
  <si>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</si>
  <si>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</si>
  <si>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</si>
  <si>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</si>
  <si>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</si>
  <si>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</si>
  <si>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</si>
  <si>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</si>
  <si>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</si>
  <si>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</si>
  <si>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</si>
  <si>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</si>
  <si>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</si>
  <si>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</si>
  <si>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</si>
  <si>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</si>
  <si>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</si>
  <si>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</si>
  <si>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</si>
  <si>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</si>
  <si>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</si>
  <si>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</si>
  <si>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</si>
  <si>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</si>
  <si>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</si>
  <si>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</si>
  <si>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</si>
  <si>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</si>
  <si>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</si>
  <si>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</si>
  <si>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</si>
  <si>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</si>
  <si>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</si>
  <si>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</si>
  <si>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</si>
  <si>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</si>
  <si>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</si>
  <si>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</si>
  <si>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</si>
  <si>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</si>
  <si>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</si>
  <si>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</si>
  <si>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</si>
  <si>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</si>
  <si>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</si>
  <si>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</si>
  <si>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</si>
  <si>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</si>
  <si>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</si>
  <si>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</si>
  <si>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</si>
  <si>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</si>
  <si>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</si>
  <si>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</si>
  <si>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</si>
  <si>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</si>
  <si>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</si>
  <si>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</si>
  <si>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</si>
  <si>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</si>
  <si>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</si>
  <si>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</si>
  <si>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</si>
  <si>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</si>
  <si>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</si>
  <si>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</si>
  <si>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</si>
  <si>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</si>
  <si>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</si>
  <si>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</si>
  <si>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</si>
  <si>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</si>
  <si>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</si>
  <si>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</si>
  <si>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</si>
  <si>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</si>
  <si>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</si>
  <si>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</si>
  <si>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</si>
  <si>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</si>
  <si>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</si>
  <si>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</si>
  <si>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</si>
  <si>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</si>
  <si>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</si>
  <si>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</si>
  <si>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</si>
  <si>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</si>
  <si>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</si>
  <si>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</si>
  <si>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</si>
  <si>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</si>
  <si>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</si>
  <si>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</si>
  <si>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</si>
  <si>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</si>
  <si>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</si>
  <si>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</si>
  <si>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</si>
  <si>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</si>
  <si>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</si>
  <si>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</si>
  <si>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</si>
  <si>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</si>
  <si>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</si>
  <si>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</si>
  <si>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</si>
  <si>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</si>
  <si>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</si>
  <si>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</si>
  <si>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</si>
  <si>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</si>
  <si>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</si>
  <si>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</si>
  <si>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</si>
  <si>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</si>
  <si>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</si>
  <si>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</si>
  <si>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</si>
  <si>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</si>
  <si>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</si>
  <si>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</si>
  <si>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</si>
  <si>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</si>
  <si>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</si>
  <si>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</si>
  <si>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</si>
  <si>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</si>
  <si>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</si>
  <si>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</si>
  <si>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</si>
  <si>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</si>
  <si>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</si>
  <si>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</si>
  <si>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</si>
  <si>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</si>
  <si>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</si>
  <si>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</si>
  <si>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</si>
  <si>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</si>
  <si>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</si>
  <si>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</si>
  <si>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</si>
  <si>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</si>
  <si>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</si>
  <si>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</si>
  <si>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</si>
  <si>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</si>
  <si>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</si>
  <si>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</si>
  <si>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</si>
  <si>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</si>
  <si>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</si>
  <si>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</si>
  <si>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</si>
  <si>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</si>
  <si>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</si>
  <si>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</si>
  <si>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</si>
  <si>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</si>
  <si>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</si>
  <si>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</si>
  <si>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</si>
  <si>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</si>
  <si>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</si>
  <si>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</si>
  <si>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</si>
  <si>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</si>
  <si>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</si>
  <si>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</si>
  <si>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</si>
  <si>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</si>
  <si>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</si>
  <si>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</si>
  <si>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</si>
  <si>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</si>
  <si>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</si>
  <si>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</si>
  <si>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</si>
  <si>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</si>
  <si>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</si>
  <si>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</si>
  <si>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</si>
  <si>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</si>
  <si>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</si>
  <si>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</si>
  <si>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</si>
  <si>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</si>
  <si>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</si>
  <si>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</si>
  <si>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</si>
  <si>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</si>
  <si>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</si>
  <si>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</si>
  <si>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</si>
  <si>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</si>
  <si>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</si>
  <si>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</si>
  <si>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</si>
  <si>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</si>
  <si>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</si>
  <si>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</si>
  <si>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</si>
  <si>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</si>
  <si>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</si>
  <si>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</si>
  <si>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</si>
  <si>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</si>
  <si>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</si>
  <si>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</si>
  <si>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</si>
  <si>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</si>
  <si>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</si>
  <si>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</si>
  <si>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</si>
  <si>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</si>
  <si>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</si>
  <si>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</si>
  <si>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</si>
  <si>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</si>
  <si>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</si>
  <si>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</si>
  <si>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</si>
  <si>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</si>
  <si>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</si>
  <si>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</si>
  <si>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</si>
  <si>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</si>
  <si>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</si>
  <si>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</si>
  <si>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</si>
  <si>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</si>
  <si>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</si>
  <si>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</si>
  <si>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</si>
  <si>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</si>
  <si>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</si>
  <si>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</si>
  <si>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</si>
  <si>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</si>
  <si>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</si>
  <si>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</si>
  <si>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</si>
  <si>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</si>
  <si>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</si>
  <si>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</si>
  <si>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</si>
  <si>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</si>
  <si>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</si>
  <si>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</si>
  <si>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</si>
  <si>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</si>
  <si>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</si>
  <si>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</si>
  <si>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</si>
  <si>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</si>
  <si>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</si>
  <si>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</si>
  <si>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</si>
  <si>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</si>
  <si>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</si>
  <si>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</si>
  <si>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</si>
  <si>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</si>
  <si>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</si>
  <si>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</si>
  <si>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</si>
  <si>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</si>
  <si>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</si>
  <si>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</si>
  <si>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</si>
  <si>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</si>
  <si>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</si>
  <si>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</si>
  <si>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</si>
  <si>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</si>
  <si>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</si>
  <si>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</si>
  <si>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</si>
  <si>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</si>
  <si>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</si>
  <si>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</si>
  <si>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</si>
  <si>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</si>
  <si>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</si>
  <si>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</si>
  <si>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</si>
  <si>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</si>
  <si>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</si>
  <si>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</si>
  <si>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</si>
  <si>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</si>
  <si>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</si>
  <si>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</si>
  <si>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</si>
  <si>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</si>
  <si>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</si>
  <si>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</si>
  <si>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</si>
  <si>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</si>
  <si>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</si>
  <si>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</si>
  <si>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</si>
  <si>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</si>
  <si>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</si>
  <si>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</si>
  <si>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</si>
  <si>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</si>
  <si>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</si>
  <si>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</si>
  <si>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</si>
  <si>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</si>
  <si>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</si>
  <si>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</si>
  <si>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</si>
  <si>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</si>
  <si>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</si>
  <si>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</si>
  <si>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</si>
  <si>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</si>
  <si>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</si>
  <si>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</si>
  <si>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</si>
  <si>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</si>
  <si>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</si>
  <si>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</si>
  <si>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</si>
  <si>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</si>
  <si>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</si>
  <si>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</si>
  <si>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</si>
  <si>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</si>
  <si>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</si>
  <si>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</si>
  <si>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</si>
  <si>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</si>
  <si>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</si>
  <si>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</si>
  <si>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</si>
  <si>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</si>
  <si>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</si>
  <si>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</si>
  <si>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</si>
  <si>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</si>
  <si>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</si>
  <si>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</si>
  <si>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</si>
  <si>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</si>
  <si>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</si>
  <si>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</si>
  <si>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</si>
  <si>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</si>
  <si>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</si>
  <si>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</si>
  <si>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</si>
  <si>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</si>
  <si>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</si>
  <si>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</si>
  <si>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</si>
  <si>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</si>
  <si>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</si>
  <si>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</si>
  <si>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</si>
  <si>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</si>
  <si>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</si>
  <si>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</si>
  <si>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</si>
  <si>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</si>
  <si>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</si>
  <si>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</si>
  <si>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</si>
  <si>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</si>
  <si>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</si>
  <si>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</si>
  <si>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</si>
  <si>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</si>
  <si>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</si>
  <si>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</si>
  <si>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</si>
  <si>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</si>
  <si>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</si>
  <si>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</si>
  <si>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</si>
  <si>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</si>
  <si>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</si>
  <si>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</si>
  <si>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</si>
  <si>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</si>
  <si>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</si>
  <si>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</si>
  <si>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</si>
  <si>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</si>
  <si>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</si>
  <si>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</si>
  <si>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</si>
  <si>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</si>
  <si>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</si>
  <si>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</si>
  <si>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</si>
  <si>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</si>
  <si>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</si>
  <si>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</si>
  <si>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</si>
  <si>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</si>
  <si>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</si>
  <si>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</si>
  <si>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</si>
  <si>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</si>
  <si>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</si>
  <si>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</si>
  <si>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</si>
  <si>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</si>
  <si>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</si>
  <si>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</si>
  <si>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</si>
  <si>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</si>
  <si>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</si>
  <si>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</si>
  <si>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</si>
  <si>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</si>
  <si>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</si>
  <si>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</si>
  <si>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</si>
  <si>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</si>
  <si>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</si>
  <si>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</si>
  <si>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</si>
  <si>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</si>
  <si>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</si>
  <si>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</si>
  <si>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</si>
  <si>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</si>
  <si>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</si>
  <si>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</si>
  <si>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</si>
  <si>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</si>
  <si>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</si>
  <si>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</si>
  <si>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</si>
  <si>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</si>
  <si>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</si>
  <si>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</si>
  <si>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</si>
  <si>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</si>
  <si>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</si>
  <si>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</si>
  <si>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</si>
  <si>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</si>
  <si>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</si>
  <si>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</si>
  <si>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</si>
  <si>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</si>
  <si>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</si>
  <si>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</si>
  <si>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</si>
  <si>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</si>
  <si>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</si>
  <si>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</si>
  <si>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</si>
  <si>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</si>
  <si>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</si>
  <si>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</si>
  <si>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</si>
  <si>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</si>
  <si>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</si>
  <si>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</si>
  <si>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</si>
  <si>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</si>
  <si>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</si>
  <si>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</si>
  <si>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</si>
  <si>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</si>
  <si>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</si>
  <si>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</si>
  <si>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</si>
  <si>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</si>
  <si>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</si>
  <si>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</si>
  <si>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</si>
  <si>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</si>
  <si>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</si>
  <si>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</si>
  <si>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</si>
  <si>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</si>
  <si>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</si>
  <si>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</si>
  <si>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</si>
  <si>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</si>
  <si>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</si>
  <si>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</si>
  <si>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</si>
  <si>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</si>
  <si>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</si>
  <si>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</si>
  <si>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</si>
  <si>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</si>
  <si>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</si>
  <si>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</si>
  <si>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</si>
  <si>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</si>
  <si>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</si>
  <si>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</si>
  <si>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</si>
  <si>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</si>
  <si>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</si>
  <si>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</si>
  <si>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</si>
  <si>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</si>
  <si>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</si>
  <si>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</si>
  <si>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</si>
  <si>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</si>
  <si>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</si>
  <si>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</si>
  <si>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</si>
  <si>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</si>
  <si>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</si>
  <si>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</si>
  <si>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</si>
  <si>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</si>
  <si>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</si>
  <si>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</si>
  <si>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</si>
  <si>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</si>
  <si>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</si>
  <si>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</si>
  <si>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</si>
  <si>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</si>
  <si>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</si>
  <si>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</si>
  <si>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</si>
  <si>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</si>
  <si>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</si>
  <si>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</si>
  <si>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</si>
  <si>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</si>
  <si>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</si>
  <si>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</si>
  <si>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</si>
  <si>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</si>
  <si>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</si>
  <si>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</si>
  <si>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</si>
  <si>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</si>
  <si>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</si>
  <si>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</si>
  <si>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</si>
  <si>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</si>
  <si>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</si>
  <si>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</si>
  <si>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</si>
  <si>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</si>
  <si>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</si>
  <si>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</si>
  <si>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</si>
  <si>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</si>
  <si>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</si>
  <si>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</si>
  <si>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</si>
  <si>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</si>
  <si>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</si>
  <si>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</si>
  <si>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</si>
  <si>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</si>
  <si>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</si>
  <si>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</si>
  <si>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</si>
  <si>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</si>
  <si>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</si>
  <si>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</si>
  <si>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</si>
  <si>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</si>
  <si>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</si>
  <si>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</si>
  <si>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</si>
  <si>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</si>
  <si>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</si>
  <si>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</si>
  <si>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</si>
  <si>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</si>
  <si>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</si>
  <si>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</si>
  <si>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</si>
  <si>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</si>
  <si>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</si>
  <si>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</si>
  <si>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</si>
  <si>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</si>
  <si>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</si>
  <si>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</si>
  <si>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</si>
  <si>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</si>
  <si>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</si>
  <si>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</si>
  <si>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</si>
  <si>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</si>
  <si>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</si>
  <si>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</si>
  <si>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</si>
  <si>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</si>
  <si>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</si>
  <si>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</si>
  <si>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</si>
  <si>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</si>
  <si>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</si>
  <si>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</si>
  <si>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</si>
  <si>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</si>
  <si>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</si>
  <si>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</si>
  <si>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</si>
  <si>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</si>
  <si>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</si>
  <si>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</si>
  <si>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</si>
  <si>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</si>
  <si>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</si>
  <si>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</si>
  <si>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</si>
  <si>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</si>
  <si>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</si>
  <si>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</si>
  <si>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</si>
  <si>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</si>
  <si>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</si>
  <si>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</si>
  <si>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</si>
  <si>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</si>
  <si>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</si>
  <si>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</si>
  <si>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</si>
  <si>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</si>
  <si>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</si>
  <si>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</si>
  <si>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</si>
  <si>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</si>
  <si>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</si>
  <si>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</si>
  <si>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</si>
  <si>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</si>
  <si>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</si>
  <si>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</si>
  <si>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</si>
  <si>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</si>
  <si>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</si>
  <si>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</si>
  <si>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</si>
  <si>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</si>
  <si>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</si>
  <si>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</si>
  <si>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</si>
  <si>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</si>
  <si>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</si>
  <si>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</si>
  <si>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</si>
  <si>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</si>
  <si>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</si>
  <si>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</si>
  <si>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</si>
  <si>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</si>
  <si>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</si>
  <si>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</si>
  <si>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</si>
  <si>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</si>
  <si>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</si>
  <si>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</si>
  <si>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</si>
  <si>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</si>
  <si>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</si>
  <si>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</si>
  <si>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</si>
  <si>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</si>
  <si>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</si>
  <si>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</si>
  <si>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</si>
  <si>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</si>
  <si>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</si>
  <si>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</si>
  <si>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</si>
  <si>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</si>
  <si>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</si>
  <si>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</si>
  <si>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</si>
  <si>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</si>
  <si>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</si>
  <si>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</si>
  <si>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</si>
  <si>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</si>
  <si>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</si>
  <si>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</si>
  <si>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</si>
  <si>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</si>
  <si>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</si>
  <si>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</si>
  <si>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</si>
  <si>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</si>
  <si>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</si>
  <si>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</si>
  <si>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</si>
  <si>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</si>
  <si>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</si>
  <si>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</si>
  <si>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</si>
  <si>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</si>
  <si>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</si>
  <si>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</si>
  <si>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</si>
  <si>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</si>
  <si>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</si>
  <si>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</si>
  <si>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</si>
  <si>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</si>
  <si>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</si>
  <si>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</si>
  <si>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</si>
  <si>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</si>
  <si>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</si>
  <si>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</si>
  <si>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</si>
  <si>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</si>
  <si>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</si>
  <si>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</si>
  <si>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</si>
  <si>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</si>
  <si>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</si>
  <si>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</si>
  <si>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</si>
  <si>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</si>
  <si>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</si>
  <si>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</si>
  <si>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</si>
  <si>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</si>
  <si>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</si>
  <si>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</si>
  <si>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</si>
  <si>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</si>
  <si>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</si>
  <si>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</si>
  <si>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</si>
  <si>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</si>
  <si>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</si>
  <si>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</si>
  <si>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</si>
  <si>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</si>
  <si>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</si>
  <si>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</si>
  <si>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</si>
  <si>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</si>
  <si>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</si>
  <si>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</si>
  <si>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</si>
  <si>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</si>
  <si>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</si>
  <si>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</si>
  <si>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</si>
  <si>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</si>
  <si>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</si>
  <si>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</si>
  <si>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</si>
  <si>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</si>
  <si>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</si>
  <si>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</si>
  <si>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</si>
  <si>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</si>
  <si>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</si>
  <si>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</si>
  <si>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</si>
  <si>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</si>
  <si>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</si>
  <si>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</si>
  <si>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</si>
  <si>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</si>
  <si>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</si>
  <si>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</si>
  <si>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</si>
  <si>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</si>
  <si>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</si>
  <si>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</si>
  <si>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</si>
  <si>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</si>
  <si>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</si>
  <si>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</si>
  <si>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</si>
  <si>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</si>
  <si>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</si>
  <si>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</si>
  <si>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</si>
  <si>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</si>
  <si>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</si>
  <si>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</si>
  <si>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</si>
  <si>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</si>
  <si>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</si>
  <si>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</si>
  <si>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</si>
  <si>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</si>
  <si>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</si>
  <si>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</si>
  <si>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</si>
  <si>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</si>
  <si>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</si>
  <si>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</si>
  <si>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</si>
  <si>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</si>
  <si>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</si>
  <si>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</si>
  <si>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</si>
  <si>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</si>
  <si>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</si>
  <si>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</si>
  <si>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</si>
  <si>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</si>
  <si>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</si>
  <si>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</si>
  <si>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</si>
  <si>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</si>
  <si>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</si>
  <si>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</si>
  <si>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</si>
  <si>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</si>
  <si>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</si>
  <si>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</si>
  <si>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</si>
  <si>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</si>
  <si>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</si>
  <si>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</si>
  <si>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</si>
  <si>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</si>
  <si>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</si>
  <si>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PCM-20251125-00000654</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</si>
  <si>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</si>
  <si>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</si>
  <si>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</si>
  <si>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</si>
  <si>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</si>
  <si>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</si>
  <si>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</si>
  <si>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</si>
  <si>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</si>
  <si>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</si>
  <si>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</si>
  <si>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</si>
  <si>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</si>
  <si>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</si>
  <si>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</si>
  <si>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</si>
  <si>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</si>
  <si>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</si>
  <si>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</si>
  <si>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</si>
  <si>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</si>
  <si>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</si>
  <si>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</si>
  <si>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</si>
  <si>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</si>
  <si>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</si>
  <si>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</si>
  <si>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</si>
  <si>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</si>
  <si>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</si>
  <si>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</si>
  <si>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</si>
  <si>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</si>
  <si>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</si>
  <si>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</si>
  <si>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</si>
  <si>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</si>
  <si>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</si>
  <si>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</si>
  <si>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</si>
  <si>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</si>
  <si>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</si>
  <si>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</si>
  <si>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</si>
  <si>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</si>
  <si>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</si>
  <si>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</si>
  <si>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</si>
  <si>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</si>
  <si>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</si>
  <si>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</si>
  <si>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</si>
  <si>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</si>
  <si>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</si>
  <si>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</si>
  <si>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</si>
  <si>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</si>
  <si>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</si>
  <si>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</si>
  <si>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</si>
  <si>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</si>
  <si>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</si>
  <si>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</si>
  <si>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</si>
  <si>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</si>
  <si>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</si>
  <si>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</si>
  <si>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</si>
  <si>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</si>
  <si>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</si>
  <si>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</si>
  <si>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</si>
  <si>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</si>
  <si>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</si>
  <si>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</si>
  <si>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</si>
  <si>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</si>
  <si>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</si>
  <si>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</si>
  <si>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</si>
  <si>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</si>
  <si>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</si>
  <si>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</si>
  <si>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</si>
  <si>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</si>
  <si>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</si>
  <si>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40 min</t>
  </si>
  <si>
    <t>no PCM</t>
  </si>
  <si>
    <t>Restored by PG</t>
  </si>
  <si>
    <t>PCM-20251125-00000620</t>
  </si>
  <si>
    <t>ETA 150 min</t>
  </si>
  <si>
    <t xml:space="preserve"> PCM-20250215-00000830 </t>
  </si>
  <si>
    <t>LTE site still down and  site located in aramco area access issue need special permission</t>
  </si>
  <si>
    <t>PCM-20251125-00000600</t>
  </si>
  <si>
    <t>120 mins</t>
  </si>
  <si>
    <t>PCM-20251125-00000659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</si>
  <si>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</si>
  <si>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</si>
  <si>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</si>
  <si>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</si>
  <si>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</si>
  <si>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</si>
  <si>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</si>
  <si>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</si>
  <si>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</si>
  <si>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</si>
  <si>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EM Team need 30 min</t>
  </si>
  <si>
    <t>PCM-20251125-00000351</t>
  </si>
  <si>
    <t xml:space="preserve">team at site TS </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</si>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</sst>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22" fontId="26" fillId="8"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F11" sqref="F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323.43587141203898</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0.12932048611401115</v>
      </c>
      <c r="H3" s="131">
        <v>45986.185196759259</v>
      </c>
      <c r="I3" s="129" t="str">
        <f>IFERROR(VLOOKUP(D3,DB!A:F,6,0),"")</f>
        <v>SCECO</v>
      </c>
      <c r="J3" s="129" t="str">
        <f>IFERROR(VLOOKUP(D3,DB!A:G,7,0),"")</f>
        <v>Dead</v>
      </c>
      <c r="K3" s="133" t="s">
        <v>39024</v>
      </c>
      <c r="L3" s="134" t="str">
        <f>IFERROR(VLOOKUP(D3,DB!A:I,9,0),"")</f>
        <v>Latis</v>
      </c>
    </row>
    <row r="4" spans="1:15" ht="15" customHeight="1">
      <c r="A4" s="153" t="s">
        <v>39025</v>
      </c>
      <c r="B4" s="152" t="str">
        <f>IFERROR(VLOOKUP(D4,DB!A:K,11,0),"")</f>
        <v>R1</v>
      </c>
      <c r="C4" s="129">
        <v>1</v>
      </c>
      <c r="D4" s="127" t="s">
        <v>18782</v>
      </c>
      <c r="E4" s="130"/>
      <c r="F4" s="131">
        <v>45986.371550925927</v>
      </c>
      <c r="G4" s="132">
        <f ca="1">IFERROR(NOW()-F4,"-")</f>
        <v>1.274641203781357E-2</v>
      </c>
      <c r="H4" s="131">
        <v>45986.366689814815</v>
      </c>
      <c r="I4" s="129" t="str">
        <f>IFERROR(VLOOKUP(D4,DB!A:F,6,0),"")</f>
        <v>SCECO</v>
      </c>
      <c r="J4" s="129" t="str">
        <f>IFERROR(VLOOKUP(D4,DB!A:G,7,0),"")</f>
        <v>Good+No BB Design</v>
      </c>
      <c r="K4" s="133" t="s">
        <v>39026</v>
      </c>
      <c r="L4" s="134" t="str">
        <f>IFERROR(VLOOKUP(D4,DB!A:I,9,0),"")</f>
        <v>Latis</v>
      </c>
    </row>
    <row r="5" spans="1:15" ht="15" customHeight="1">
      <c r="A5" s="128"/>
      <c r="B5" s="129" t="str">
        <f>IFERROR(VLOOKUP(D5,DB!A:K,11,0),"")</f>
        <v/>
      </c>
      <c r="C5" s="129"/>
      <c r="D5" s="127"/>
      <c r="E5" s="130"/>
      <c r="F5" s="131"/>
      <c r="G5" s="132">
        <f ca="1">IFERROR(NOW()-F5,"-")</f>
        <v>45986.384297337965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45986.384297337965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45986.384297337965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45986.384297337965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45986.384297337965</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45986.384297337965</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45986.384297337965</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45986.384297337965</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45986.384297337965</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45986.384297337965</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45986.384297337965</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45986.384297337965</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45986.384297337965</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45986.384297337965</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45986.384297337965</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45986.384297337965</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45986.384297337965</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45986.384297337965</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45986.384297337965</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45986.384297337965</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45986.384297337965</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45986.384297337965</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45986.384297337965</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45986.384297337965</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45986.384297337965</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45986.384297337965</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45986.384297337965</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45986.384297337965</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45986.384297337965</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45986.384297337965</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45986.384297337965</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45986.384297337965</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45986.384297337965</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45986.384297337965</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45986.384297337965</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45986.384297337965</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45986.384297337965</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45986.384297337965</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45986.384297337965</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45986.384297337965</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45986.384297337965</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45986.384297337965</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45986.384297337965</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45986.384297337965</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45986.384297337965</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45986.384297337965</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45986.384297337965</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45986.384297337965</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45986.384297337965</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45986.384297337965</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45986.384297337965</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45986.384297337965</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45986.384297337965</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45986.384297337965</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45986.384297337965</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45986.384297337965</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45986.384297337965</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45986.384297337965</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4EC44613-B37E-4668-9DEF-2440D7D4BF6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161.38445937500364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1.9968783564836485</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0.5212649305613013</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39113</v>
      </c>
      <c r="B6" s="61" t="str">
        <f>IFERROR(VLOOKUP(D6,DB!A:K,11,0),"")</f>
        <v>R2</v>
      </c>
      <c r="C6" s="61">
        <v>1</v>
      </c>
      <c r="D6" s="61" t="s">
        <v>22343</v>
      </c>
      <c r="E6" s="84"/>
      <c r="F6" s="74"/>
      <c r="G6" s="75" t="str">
        <f ca="1">IFERROR(NOW()-#REF!,"-")</f>
        <v>-</v>
      </c>
      <c r="H6" s="74">
        <v>45986.191053240742</v>
      </c>
      <c r="I6" s="61" t="str">
        <f>IFERROR(VLOOKUP(D6,DB!A:F,6,0),"")</f>
        <v>Power cube</v>
      </c>
      <c r="J6" s="61" t="str">
        <f>IFERROR(VLOOKUP(D6,DB!A:G,7,0),"")</f>
        <v>In progress+No BB Design</v>
      </c>
      <c r="K6" s="85" t="s">
        <v>39114</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t="s">
        <v>39115</v>
      </c>
      <c r="B7" s="18" t="str">
        <f>IFERROR(VLOOKUP(D7,DB!A:K,11,0),"")</f>
        <v>R2</v>
      </c>
      <c r="C7" s="18">
        <v>3</v>
      </c>
      <c r="D7" s="18" t="s">
        <v>24088</v>
      </c>
      <c r="E7" s="102" t="s">
        <v>39021</v>
      </c>
      <c r="F7" s="103">
        <v>45986.362685185188</v>
      </c>
      <c r="G7" s="104">
        <f ca="1">IFERROR(NOW()-F7,"-")</f>
        <v>2.1612152777379379E-2</v>
      </c>
      <c r="H7" s="103">
        <v>45986.35193287037</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45986.384297337965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45986.384297337965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45986.384297337965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45986.384297337965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45986.384297337965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45986.384297337965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45986.384297337965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45986.384297337965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45986.384297337965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45986.384297337965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45986.384297337965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45986.384297337965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45986.384297337965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45986.384297337965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45986.384297337965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45986.384297337965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45986.384297337965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45986.384297337965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45986.384297337965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45986.384297337965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45986.384297337965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45986.384297337965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45986.384297337965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45986.384297337965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45986.384297337965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45986.384297337965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45986.384297337965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45986.384297337965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45986.384297337965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45986.384297337965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45986.384297337965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45986.384297337965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45986.384297337965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45986.384297337965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45986.384297337965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45986.384297337965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45986.384297337965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45986.384297337965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45986.384297337965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45986.384297337965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45986.384297337965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45986.384297337965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45986.384297337965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45986.384297337965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45986.384297337965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45986.384297337965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45986.384297337965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45986.384297337965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45986.384297337965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45986.384297337965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45986.384297337965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45986.384297337965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45986.384297337965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45986.384297337965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45986.384297337965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45986.384297337965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45986.384297337965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45986.384297337965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45986.384297337965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45986.384297337965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45986.384297337965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45986.384297337965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45986.384297337965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45986.384297337965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45986.384297337965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45986.384297337965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45986.384297337965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45986.384297337965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45986.384297337965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45986.384297337965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45986.384297337965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45986.384297337965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45986.384297337965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45986.384297337965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45986.384297337965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45986.384297337965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45986.384297337965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45986.384297337965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45986.384297337965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45986.384297337965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45986.384297337965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45986.384297337965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45986.384297337965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45986.384297337965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45986.384297337965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45986.384297337965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45986.384297337965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45986.384297337965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45986.384297337965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45986.384297337965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45986.384297337965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45986.384297337965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45986.384297337965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45986.384297337965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45986.384297337965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45986.384297337965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45986.384297337965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45986.384297337965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45986.384297337965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45986.384297337965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45986.384297337965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45986.384297337965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45986.384297337965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45986.384297337965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45986.384297337965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45986.384297337965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45986.384297337965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45986.384297337965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45986.384297337965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45986.384297337965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45986.384297337965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45986.384297337965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45986.384297337965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45986.384297337965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45986.384297337965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45986.384297337965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45986.384297337965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45986.384297337965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45986.384297337965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45986.384297337965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45986.384297337965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45986.384297337965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45986.384297337965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45986.384297337965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45986.384297337965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45986.384297337965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45986.384297337965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45986.384297337965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45986.384297337965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45986.384297337965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45986.384297337965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45986.384297337965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45986.384297337965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45986.384297337965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45986.384297337965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45986.384297337965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45986.384297337965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45986.384297337965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45986.384297337965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45986.384297337965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45986.384297337965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45986.384297337965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45986.384297337965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45986.384297337965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45986.384297337965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45986.384297337965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45986.384297337965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45986.384297337965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45986.384297337965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45986.384297337965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45986.384297337965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45986.384297337965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45986.384297337965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45986.384297337965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45986.384297337965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45986.384297337965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45986.384297337965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45986.384297337965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45986.384297337965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45986.384297337965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45986.384297337965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45986.384297337965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45986.384297337965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45986.384297337965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45986.384297337965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45986.384297337965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45986.384297337965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45986.384297337965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45986.384297337965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45986.384297337965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45986.384297337965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45986.384297337965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45986.384297337965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45986.384297337965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45986.384297337965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45986.384297337965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45986.384297337965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45986.384297337965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45986.384297337965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45986.384297337965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45986.384297337965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45986.384297337965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45986.384297337965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45986.384297337965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45986.384297337965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45986.384297337965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45986.384297337965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45986.384297337965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45986.384297337965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45986.384297337965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45986.384297337965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45986.384297337965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45986.384297337965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45986.384297337965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45986.384297337965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45986.384297337965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45986.384297337965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45986.384297337965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45986.384297337965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45986.384297337965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45986.384297337965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45986.384297337965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45986.384297337965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45986.384297337965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45986.384297337965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45986.384297337965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45986.384297337965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45986.384297337965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45986.384297337965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45986.384297337965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45986.384297337965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45986.384297337965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45986.384297337965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45986.384297337965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45986.384297337965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45986.384297337965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45986.384297337965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45986.384297337965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45986.384297337965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45986.384297337965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45986.384297337965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45986.384297337965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45986.384297337965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45986.384297337965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45986.384297337965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45986.384297337965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45986.384297337965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45986.384297337965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45986.384297337965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45986.384297337965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45986.384297337965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45986.384297337965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45986.384297337965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45986.384297337965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45986.384297337965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45986.384297337965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45986.384297337965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45986.384297337965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45986.384297337965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45986.384297337965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45986.384297337965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45986.384297337965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45986.384297337965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45986.384297337965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45986.384297337965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45986.384297337965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45986.384297337965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45986.384297337965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45986.384297337965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45986.384297337965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45986.384297337965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45986.384297337965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45986.384297337965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45986.384297337965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45986.384297337965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45986.384297337965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45986.384297337965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45986.384297337965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45986.384297337965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45986.384297337965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45986.384297337965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45986.384297337965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45986.384297337965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45986.384297337965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45986.384297337965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45986.384297337965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45986.384297337965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45986.384297337965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45986.384297337965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45986.384297337965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45986.384297337965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45986.384297337965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45986.384297337965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45986.384297337965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45986.384297337965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45986.384297337965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45986.384297337965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45986.384297337965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45986.384297337965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45986.384297337965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45986.384297337965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45986.384297337965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45986.384297337965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45986.384297337965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45986.384297337965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45986.384297337965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45986.384297337965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45986.384297337965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45986.384297337965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45986.384297337965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45986.384297337965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45986.384297337965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45986.384297337965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45986.384297337965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45986.384297337965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45986.384297337965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45986.384297337965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45986.384297337965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45986.384297337965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45986.384297337965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45986.384297337965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45986.384297337965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45986.384297337965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45986.384297337965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45986.384297337965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45986.384297337965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45986.384297337965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45986.384297337965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45986.384297337965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45986.384297337965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45986.384297337965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45986.384297337965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45986.384297337965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45986.384297337965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45986.384297337965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45986.384297337965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45986.384297337965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45986.384297337965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45986.384297337965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45986.384297337965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45986.384297337965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45986.384297337965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45986.384297337965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45986.384297337965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45986.384297337965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45986.384297337965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45986.384297337965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45986.384297337965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45986.384297337965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45986.384297337965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45986.384297337965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45986.384297337965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45986.384297337965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45986.384297337965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45986.384297337965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45986.384297337965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45986.384297337965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45986.384297337965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45986.384297337965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45986.384297337965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45986.384297337965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45986.384297337965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45986.384297337965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45986.384297337965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45986.384297337965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45986.384297337965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45986.384297337965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45986.384297337965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45986.384297337965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45986.384297337965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45986.384297337965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45986.384297337965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45986.384297337965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45986.384297337965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45986.384297337965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45986.384297337965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45986.384297337965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45986.384297337965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45986.384297337965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45986.384297337965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45986.384297337965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45986.384297337965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45986.384297337965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45986.384297337965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45986.384297337965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45986.384297337965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45986.384297337965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45986.384297337965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45986.384297337965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45986.384297337965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45986.384297337965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45986.384297337965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45986.384297337965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45986.384297337965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45986.384297337965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45986.384297337965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45986.384297337965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45986.384297337965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45986.384297337965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45986.384297337965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45986.384297337965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45986.384297337965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45986.384297337965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45986.384297337965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45986.384297337965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45986.384297337965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45986.384297337965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45986.384297337965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45986.384297337965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45986.384297337965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45986.384297337965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45986.384297337965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45986.384297337965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45986.384297337965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45986.384297337965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45986.384297337965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45986.384297337965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45986.384297337965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45986.384297337965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45986.384297337965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45986.384297337965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45986.384297337965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45986.384297337965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45986.384297337965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45986.384297337965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45986.384297337965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45986.384297337965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45986.384297337965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45986.384297337965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45986.384297337965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45986.384297337965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45986.384297337965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45986.384297337965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45986.384297337965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45986.384297337965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45986.384297337965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45986.384297337965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45986.384297337965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45986.384297337965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45986.384297337965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45986.384297337965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45986.384297337965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45986.384297337965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45986.384297337965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45986.384297337965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45986.384297337965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45986.384297337965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45986.384297337965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45986.384297337965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45986.384297337965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45986.384297337965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45986.384297337965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45986.384297337965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45986.384297337965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45986.384297337965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45986.384297337965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45986.384297337965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45986.384297337965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45986.384297337965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45986.384297337965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45986.384297337965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45986.384297337965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45986.384297337965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45986.384297337965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45986.384297337965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45986.384297337965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45986.384297337965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45986.384297337965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45986.384297337965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45986.384297337965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45986.384297337965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45986.384297337965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45986.384297337965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45986.384297337965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45986.384297337965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45986.384297337965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45986.384297337965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45986.384297337965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45986.384297337965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45986.384297337965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45986.384297337965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45986.384297337965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45986.384297337965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45986.384297337965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45986.384297337965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45986.384297337965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45986.384297337965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45986.384297337965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45986.384297337965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45986.384297337965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45986.384297337965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45986.384297337965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45986.384297337965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45986.384297337965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45986.384297337965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45986.384297337965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45986.384297337965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45986.384297337965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45986.384297337965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45986.384297337965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45986.384297337965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45986.384297337965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45986.384297337965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45986.384297337965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45986.384297337965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45986.384297337965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45986.384297337965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45986.384297337965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45986.384297337965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45986.384297337965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45986.384297337965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45986.384297337965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45986.384297337965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45986.384297337965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45986.384297337965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45986.384297337965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45986.384297337965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45986.384297337965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45986.384297337965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45986.384297337965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45986.384297337965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45986.384297337965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45986.384297337965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45986.384297337965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45986.384297337965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45986.384297337965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45986.384297337965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45986.384297337965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45986.384297337965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45986.384297337965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45986.384297337965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45986.384297337965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45986.384297337965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45986.384297337965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45986.384297337965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45986.384297337965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45986.384297337965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45986.384297337965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45986.384297337965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45986.384297337965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45986.384297337965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45986.384297337965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45986.384297337965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45986.384297337965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45986.384297337965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45986.384297337965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45986.384297337965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45986.384297337965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45986.384297337965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45986.384297337965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45986.384297337965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45986.384297337965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45986.384297337965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45986.384297337965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45986.384297337965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45986.384297337965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45986.384297337965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45986.384297337965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45986.384297337965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45986.384297337965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45986.384297337965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45986.384297337965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45986.384297337965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45986.384297337965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45986.384297337965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45986.384297337965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45986.384297337965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45986.384297337965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45986.384297337965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45986.384297337965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45986.384297337965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45986.384297337965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45986.384297337965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45986.384297337965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45986.384297337965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45986.384297337965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45986.384297337965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45986.384297337965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45986.384297337965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45986.384297337965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45986.384297337965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45986.384297337965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45986.384297337965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45986.384297337965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45986.384297337965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45986.384297337965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45986.384297337965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45986.384297337965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45986.384297337965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45986.384297337965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45986.384297337965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45986.384297337965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45986.384297337965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45986.384297337965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45986.384297337965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45986.384297337965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45986.384297337965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45986.384297337965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45986.384297337965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45986.384297337965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45986.384297337965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45986.384297337965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45986.384297337965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45986.384297337965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45986.384297337965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45986.384297337965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45986.384297337965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45986.384297337965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45986.384297337965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45986.384297337965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45986.384297337965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45986.384297337965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45986.384297337965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45986.384297337965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45986.384297337965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45986.384297337965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45986.384297337965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45986.384297337965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45986.384297337965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45986.384297337965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45986.384297337965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45986.384297337965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45986.384297337965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45986.384297337965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45986.384297337965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45986.384297337965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45986.384297337965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45986.384297337965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45986.384297337965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45986.384297337965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45986.384297337965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45986.384297337965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45986.384297337965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45986.384297337965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45986.384297337965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45986.384297337965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45986.384297337965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45986.384297337965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45986.384297337965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45986.384297337965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45986.384297337965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45986.384297337965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45986.384297337965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45986.384297337965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45986.384297337965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45986.384297337965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45986.384297337965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45986.384297337965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45986.384297337965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45986.384297337965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45986.384297337965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45986.384297337965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45986.384297337965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45986.384297337965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45986.384297337965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45986.384297337965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45986.384297337965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45986.384297337965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45986.384297337965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45986.384297337965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45986.384297337965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45986.384297337965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45986.384297337965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45986.384297337965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45986.384297337965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45986.384297337965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45986.384297337965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45986.384297337965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45986.384297337965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45986.384297337965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45986.384297337965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45986.384297337965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45986.384297337965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45986.384297337965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45986.384297337965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45986.384297337965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45986.384297337965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45986.384297337965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45986.384297337965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45986.384297337965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45986.384297337965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45986.384297337965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45986.384297337965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45986.384297337965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45986.384297337965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45986.384297337965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45986.384297337965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45986.384297337965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45986.384297337965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45986.384297337965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45986.384297337965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45986.384297337965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45986.384297337965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45986.384297337965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45986.384297337965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45986.384297337965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45986.384297337965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45986.384297337965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45986.384297337965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45986.384297337965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45986.384297337965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45986.384297337965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45986.384297337965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45986.384297337965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45986.384297337965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45986.384297337965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45986.384297337965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45986.384297337965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45986.384297337965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45986.384297337965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45986.384297337965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45986.384297337965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45986.384297337965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45986.384297337965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45986.384297337965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45986.384297337965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45986.384297337965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45986.384297337965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45986.384297337965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45986.384297337965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45986.384297337965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45986.384297337965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45986.384297337965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45986.384297337965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45986.384297337965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45986.384297337965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45986.384297337965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45986.384297337965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45986.384297337965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45986.384297337965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45986.384297337965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45986.384297337965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45986.384297337965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45986.384297337965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45986.384297337965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45986.384297337965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45986.384297337965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45986.384297337965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45986.384297337965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45986.384297337965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45986.384297337965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45986.384297337965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45986.384297337965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45986.384297337965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45986.384297337965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45986.384297337965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45986.384297337965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45986.384297337965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45986.384297337965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45986.384297337965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45986.384297337965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45986.384297337965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45986.384297337965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45986.384297337965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45986.384297337965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45986.384297337965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45986.384297337965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45986.384297337965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45986.384297337965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45986.384297337965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45986.384297337965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45986.384297337965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45986.384297337965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45986.384297337965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45986.384297337965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45986.384297337965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45986.384297337965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45986.384297337965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45986.384297337965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45986.384297337965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45986.384297337965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45986.384297337965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45986.384297337965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45986.384297337965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45986.384297337965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45986.384297337965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45986.384297337965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45986.384297337965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45986.384297337965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45986.384297337965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45986.384297337965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45986.384297337965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45986.384297337965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45986.384297337965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45986.384297337965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45986.384297337965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45986.384297337965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45986.384297337965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45986.384297337965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45986.384297337965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45986.384297337965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45986.384297337965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45986.384297337965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45986.384297337965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45986.384297337965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45986.384297337965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45986.384297337965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45986.384297337965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45986.384297337965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45986.384297337965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45986.384297337965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45986.384297337965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45986.384297337965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45986.384297337965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45986.384297337965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45986.384297337965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45986.384297337965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45986.384297337965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45986.384297337965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45986.384297337965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45986.384297337965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45986.384297337965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45986.384297337965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45986.384297337965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45986.384297337965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45986.384297337965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45986.384297337965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45986.384297337965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45986.384297337965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45986.384297337965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45986.384297337965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45986.384297337965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45986.384297337965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45986.384297337965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45986.384297337965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45986.384297337965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45986.384297337965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45986.384297337965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45986.384297337965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45986.384297337965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45986.384297337965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45986.384297337965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45986.384297337965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45986.384297337965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45986.384297337965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45986.384297337965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45986.384297337965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45986.384297337965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45986.384297337965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45986.384297337965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45986.384297337965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45986.384297337965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45986.384297337965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45986.384297337965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45986.384297337965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45986.384297337965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45986.384297337965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45986.384297337965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45986.384297337965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45986.384297337965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45986.384297337965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45986.384297337965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45986.384297337965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45986.384297337965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45986.384297337965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45986.384297337965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45986.384297337965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45986.384297337965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45986.384297337965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45986.384297337965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45986.384297337965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45986.384297337965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45986.384297337965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45986.384297337965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45986.384297337965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45986.384297337965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45986.384297337965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45986.384297337965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45986.384297337965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45986.384297337965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45986.384297337965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45986.384297337965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45986.384297337965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45986.384297337965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45986.384297337965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45986.384297337965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45986.384297337965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45986.384297337965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45986.384297337965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45986.384297337965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45986.384297337965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45986.384297337965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45986.384297337965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45986.384297337965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45986.384297337965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45986.384297337965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45986.384297337965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45986.384297337965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45986.384297337965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45986.384297337965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45986.384297337965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45986.384297337965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45986.384297337965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45986.384297337965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45986.384297337965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45986.384297337965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45986.384297337965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45986.384297337965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45986.384297337965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45986.384297337965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45986.384297337965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45986.384297337965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45986.384297337965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45986.384297337965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45986.384297337965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45986.384297337965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45986.384297337965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45986.384297337965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45986.384297337965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45986.384297337965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45986.384297337965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45986.384297337965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45986.384297337965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45986.384297337965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45986.384297337965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45986.384297337965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45986.384297337965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45986.384297337965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45986.384297337965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45986.384297337965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45986.384297337965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45986.384297337965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45986.384297337965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45986.384297337965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45986.384297337965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45986.384297337965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45986.384297337965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45986.384297337965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45986.384297337965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45986.384297337965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45986.384297337965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45986.384297337965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45986.384297337965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45986.384297337965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45986.384297337965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45986.384297337965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45986.384297337965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45986.384297337965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45986.384297337965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45986.384297337965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45986.384297337965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45986.384297337965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45986.384297337965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45986.384297337965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45986.384297337965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45986.384297337965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45986.384297337965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45986.384297337965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45986.384297337965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45986.384297337965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45986.384297337965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45986.384297337965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45986.384297337965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45986.384297337965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45986.384297337965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45986.384297337965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45986.384297337965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45986.384297337965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45986.384297337965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45986.384297337965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45986.384297337965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45986.384297337965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45986.384297337965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45986.384297337965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45986.384297337965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45986.384297337965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45986.384297337965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45986.384297337965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45986.384297337965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45986.384297337965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45986.384297337965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45986.384297337965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45986.384297337965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45986.384297337965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45986.384297337965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45986.384297337965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45986.384297337965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45986.384297337965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45986.384297337965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45986.384297337965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45986.384297337965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45986.384297337965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45986.384297337965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45986.384297337965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45986.384297337965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45986.384297337965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45986.384297337965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45986.384297337965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45986.384297337965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45986.384297337965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45986.384297337965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45986.384297337965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45986.384297337965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45986.384297337965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45986.384297337965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45986.384297337965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45986.384297337965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45986.384297337965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45986.384297337965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45986.384297337965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45986.384297337965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45986.384297337965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45986.384297337965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45986.384297337965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45986.384297337965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45986.384297337965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45986.384297337965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45986.384297337965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45986.384297337965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45986.384297337965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45986.384297337965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45986.384297337965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45986.384297337965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45986.384297337965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45986.384297337965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45986.384297337965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45986.384297337965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45986.384297337965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45986.384297337965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45986.384297337965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45986.384297337965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45986.384297337965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45986.384297337965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45986.384297337965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45986.384297337965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45986.384297337965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45986.384297337965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45986.384297337965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45986.384297337965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45986.384297337965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45986.384297337965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45986.384297337965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45986.384297337965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45986.384297337965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45986.384297337965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45986.384297337965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45986.384297337965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45986.384297337965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45986.384297337965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45986.384297337965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45986.384297337965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45986.384297337965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45986.384297337965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45986.384297337965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45986.384297337965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45986.384297337965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45986.384297337965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45986.384297337965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45986.384297337965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45986.384297337965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45986.384297337965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45986.384297337965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45986.384297337965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45986.384297337965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45986.384297337965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45986.384297337965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45986.384297337965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45986.384297337965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45986.384297337965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45986.384297337965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45986.384297337965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45986.384297337965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45986.384297337965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45986.384297337965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45986.384297337965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45986.384297337965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45986.384297337965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45986.384297337965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45986.384297337965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45986.384297337965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45986.384297337965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45986.384297337965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45986.384297337965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45986.384297337965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45986.384297337965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45986.384297337965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45986.384297337965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45986.384297337965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45986.384297337965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45986.384297337965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45986.384297337965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45986.384297337965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45986.384297337965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45986.384297337965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45986.384297337965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45986.384297337965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45986.384297337965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45986.384297337965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45986.384297337965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45986.384297337965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45986.384297337965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45986.384297337965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45986.384297337965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45986.384297337965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45986.384297337965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45986.384297337965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45986.384297337965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282.90357974536892</v>
      </c>
      <c r="H2" s="95">
        <v>45703.474768518521</v>
      </c>
      <c r="I2" s="95" t="str">
        <f>IFERROR(VLOOKUP(D2,DB!A:F,6,0),"")</f>
        <v>SCECO</v>
      </c>
      <c r="J2" s="95" t="str">
        <f>IFERROR(VLOOKUP(D2,DB!A:G,7,0),"")</f>
        <v>Dead</v>
      </c>
      <c r="K2" s="97" t="s">
        <v>39118</v>
      </c>
      <c r="L2" s="91" t="str">
        <f>IFERROR(VLOOKUP(D2,DB!A:I,9,0),"")</f>
        <v>Latis</v>
      </c>
    </row>
    <row r="3" spans="1:16" ht="15" customHeight="1">
      <c r="A3" s="157" t="s">
        <v>39119</v>
      </c>
      <c r="B3" s="113" t="str">
        <f>IFERROR(VLOOKUP(D3,DB!A:K,11,0),"")</f>
        <v>R4</v>
      </c>
      <c r="C3" s="93">
        <v>3</v>
      </c>
      <c r="D3" s="91" t="s">
        <v>31199</v>
      </c>
      <c r="E3" s="94" t="s">
        <v>39021</v>
      </c>
      <c r="F3" s="95">
        <v>45986.356469907405</v>
      </c>
      <c r="G3" s="96">
        <f t="shared" ref="G3:G65" ca="1" si="0">IFERROR(NOW()-F3,"")</f>
        <v>2.7827430560137145E-2</v>
      </c>
      <c r="H3" s="95">
        <v>45986.349560185183</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5</v>
      </c>
      <c r="D4" s="91" t="s">
        <v>29494</v>
      </c>
      <c r="E4" s="94" t="s">
        <v>39021</v>
      </c>
      <c r="F4" s="95">
        <v>45986.372442129628</v>
      </c>
      <c r="G4" s="96">
        <f t="shared" ca="1" si="0"/>
        <v>1.1855208336783107E-2</v>
      </c>
      <c r="H4" s="95">
        <v>45986.361284722225</v>
      </c>
      <c r="I4" s="113" t="str">
        <f>IFERROR(VLOOKUP(D4,DB!A:F,6,0),"")</f>
        <v>SCECO</v>
      </c>
      <c r="J4" s="113" t="str">
        <f>IFERROR(VLOOKUP(D4,DB!A:G,7,0),"")</f>
        <v>Weak</v>
      </c>
      <c r="K4" s="97" t="s">
        <v>39122</v>
      </c>
      <c r="L4" s="91" t="str">
        <f>IFERROR(VLOOKUP(D4,DB!A:I,9,0),"")</f>
        <v>Latis</v>
      </c>
    </row>
    <row r="5" spans="1:16" ht="15" customHeight="1">
      <c r="A5" s="113"/>
      <c r="B5" s="113" t="str">
        <f>IFERROR(VLOOKUP(D5,DB!A:K,11,0),"")</f>
        <v/>
      </c>
      <c r="C5" s="93"/>
      <c r="D5" s="91"/>
      <c r="E5" s="94"/>
      <c r="F5" s="95"/>
      <c r="G5" s="96">
        <f t="shared" ca="1" si="0"/>
        <v>45986.384297337965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45986.384297337965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45986.384297337965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45986.384297337965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45986.384297337965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45986.384297337965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45986.384297337965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45986.384297337965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45986.384297337965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45986.384297337965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45986.384297337965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45986.384297337965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45986.384297337965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45986.384297337965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45986.384297337965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45986.384297337965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45986.384297337965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45986.384297337965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45986.384297337965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45986.384297337965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45986.384297337965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45986.384297337965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45986.384297337965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45986.384297337965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45986.384297337965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45986.384297337965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45986.384297337965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45986.384297337965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45986.384297337965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45986.384297337965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45986.384297337965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45986.384297337965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45986.384297337965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45986.384297337965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45986.384297337965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45986.384297337965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45986.384297337965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45986.384297337965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45986.384297337965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45986.384297337965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45986.384297337965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45986.384297337965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45986.384297337965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45986.384297337965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45986.384297337965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45986.384297337965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45986.384297337965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45986.384297337965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45986.384297337965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45986.384297337965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45986.384297337965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45986.384297337965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45986.384297337965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45986.384297337965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45986.384297337965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45986.384297337965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45986.384297337965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45986.384297337965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45986.384297337965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45986.384297337965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45986.384297337965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45986.384297337965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45986.384297337965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45986.384297337965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45986.384297337965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45986.384297337965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45986.384297337965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45986.384297337965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45986.384297337965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45986.384297337965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45986.384297337965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45986.384297337965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45986.384297337965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45986.384297337965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45986.384297337965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45986.384297337965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45986.384297337965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45986.384297337965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45986.384297337965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45986.384297337965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45986.384297337965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45986.384297337965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45986.384297337965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45986.384297337965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45986.384297337965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45986.384297337965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45986.384297337965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45986.384297337965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45986.384297337965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45986.384297337965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45986.384297337965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45986.384297337965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45986.384297337965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45986.384297337965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45986.384297337965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45986.384297337965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45986.384297337965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45986.384297337965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45986.384297337965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45986.384297337965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45986.384297337965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45986.384297337965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45986.384297337965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45986.384297337965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45986.384297337965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45986.384297337965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45986.384297337965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45986.384297337965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45986.384297337965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45986.384297337965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45986.384297337965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45986.384297337965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45986.384297337965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45986.384297337965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45986.384297337965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45986.384297337965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45986.384297337965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45986.384297337965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45986.384297337965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45986.384297337965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45986.384297337965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45986.384297337965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45986.384297337965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45986.384297337965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45986.384297337965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45986.384297337965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45986.384297337965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45986.384297337965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45986.384297337965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45986.384297337965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45986.384297337965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45986.384297337965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45986.384297337965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45986.384297337965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45986.384297337965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45986.384297337965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45986.384297337965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45986.384297337965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45986.384297337965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45986.384297337965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45986.384297337965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45986.384297337965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45986.384297337965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45986.384297337965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45986.384297337965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45986.384297337965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45986.384297337965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45986.384297337965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45986.384297337965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45986.384297337965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45986.384297337965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45986.384297337965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45986.384297337965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45986.384297337965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45986.384297337965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45986.384297337965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45986.384297337965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45986.384297337965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45986.384297337965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45986.384297337965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45986.384297337965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45986.384297337965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45986.384297337965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45986.384297337965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45986.384297337965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45986.384297337965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45986.384297337965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45986.384297337965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45986.384297337965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45986.384297337965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45986.384297337965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45986.384297337965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45986.384297337965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45986.384297337965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45986.384297337965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45986.384297337965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45986.384297337965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45986.384297337965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45986.384297337965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45986.384297337965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45986.384297337965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45986.384297337965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45986.384297337965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45986.384297337965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45986.384297337965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45986.384297337965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45986.384297337965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45986.384297337965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45986.384297337965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45986.384297337965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45986.384297337965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45986.384297337965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45986.384297337965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45986.384297337965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45986.384297337965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45986.384297337965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45986.384297337965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45986.384297337965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45986.384297337965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45986.384297337965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45986.384297337965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45986.384297337965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45986.384297337965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45986.384297337965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45986.384297337965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45986.384297337965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45986.384297337965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45986.384297337965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45986.384297337965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45986.384297337965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45986.384297337965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45986.384297337965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45986.384297337965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45986.384297337965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45986.384297337965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45986.384297337965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45986.384297337965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45986.384297337965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45986.384297337965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45986.384297337965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45986.384297337965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45986.384297337965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45986.384297337965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45986.384297337965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45986.384297337965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45986.384297337965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45986.384297337965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45986.384297337965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45986.384297337965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45986.384297337965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45986.384297337965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45986.384297337965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45986.384297337965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45986.384297337965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45986.384297337965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45986.384297337965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45986.384297337965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45986.384297337965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45986.384297337965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45986.384297337965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45986.384297337965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45986.384297337965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45986.384297337965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45986.384297337965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45986.384297337965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45986.384297337965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45986.384297337965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45986.384297337965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45986.384297337965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45986.384297337965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45986.384297337965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45986.384297337965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45986.384297337965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45986.384297337965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45986.384297337965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45986.384297337965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45986.384297337965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45986.384297337965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45986.384297337965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45986.384297337965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45986.384297337965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45986.384297337965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45986.384297337965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45986.384297337965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45986.384297337965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45986.384297337965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45986.384297337965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45986.384297337965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45986.384297337965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45986.384297337965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45986.384297337965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45986.384297337965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45986.384297337965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45986.384297337965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45986.384297337965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45986.384297337965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45986.384297337965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45986.384297337965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45986.384297337965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45986.384297337965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45986.384297337965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45986.384297337965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45986.384297337965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45986.384297337965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45986.384297337965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45986.384297337965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45986.384297337965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45986.384297337965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45986.384297337965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45986.384297337965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45986.384297337965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45986.384297337965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45986.384297337965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45986.384297337965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45986.384297337965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45986.384297337965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45986.384297337965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45986.384297337965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45986.384297337965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45986.384297337965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45986.384297337965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45986.384297337965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45986.384297337965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45986.384297337965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45986.384297337965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45986.384297337965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45986.384297337965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45986.384297337965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45986.384297337965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45986.384297337965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45986.384297337965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45986.384297337965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45986.384297337965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45986.384297337965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45986.384297337965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45986.384297337965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45986.384297337965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45986.384297337965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45986.384297337965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45986.384297337965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45986.384297337965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45986.384297337965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45986.384297337965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45986.384297337965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45986.384297337965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45986.384297337965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45986.384297337965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45986.384297337965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45986.384297337965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45986.384297337965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45986.384297337965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45986.384297337965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45986.384297337965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45986.384297337965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45986.384297337965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45986.384297337965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45986.384297337965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45986.384297337965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45986.384297337965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45986.384297337965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45986.384297337965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45986.384297337965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45986.384297337965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45986.384297337965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45986.384297337965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45986.384297337965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45986.384297337965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45986.384297337965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45986.384297337965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45986.384297337965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45986.384297337965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45986.384297337965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45986.384297337965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45986.384297337965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45986.384297337965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45986.384297337965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45986.384297337965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45986.384297337965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45986.384297337965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45986.384297337965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45986.384297337965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45986.384297337965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45986.384297337965</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94.552237152776797</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39104</v>
      </c>
      <c r="F3" s="38">
        <v>45926.188877314817</v>
      </c>
      <c r="G3" s="108">
        <f t="shared" ref="G3" ca="1" si="0">IFERROR(NOW()-F3,"")</f>
        <v>60.195420023148472</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39104</v>
      </c>
      <c r="F4" s="110">
        <v>45948.661111111112</v>
      </c>
      <c r="G4" s="111">
        <f t="shared" ref="G4" ca="1" si="1">IFERROR(NOW()-F4,"")</f>
        <v>37.723186226852704</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5.0109987268515397</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35154</v>
      </c>
      <c r="E6" s="109" t="s">
        <v>39021</v>
      </c>
      <c r="F6" s="122">
        <v>45986.359537037039</v>
      </c>
      <c r="G6" s="111">
        <f ca="1">IFERROR(NOW()-F6,"")</f>
        <v>2.4760300926573109E-2</v>
      </c>
      <c r="H6" s="122">
        <v>45986.353576388887</v>
      </c>
      <c r="I6" s="109" t="str">
        <f>IFERROR(VLOOKUP(D6,DB!A:F,6,0),"")</f>
        <v>Generator-SG</v>
      </c>
      <c r="J6" s="109" t="str">
        <f>IFERROR(VLOOKUP(D6,DB!A:G,7,0),"")</f>
        <v>Dead</v>
      </c>
      <c r="K6" s="109" t="s">
        <v>39132</v>
      </c>
      <c r="L6" s="109" t="str">
        <f>IFERROR(VLOOKUP(D6,DB!A:I,9,0),"")</f>
        <v>Latis</v>
      </c>
    </row>
    <row r="7" spans="1:13">
      <c r="A7" s="109"/>
      <c r="B7" s="109" t="str">
        <f>IFERROR(VLOOKUP(D7,DB!A:K,11,0),"")</f>
        <v/>
      </c>
      <c r="C7" s="109"/>
      <c r="D7" s="109"/>
      <c r="E7" s="109"/>
      <c r="F7" s="109"/>
      <c r="G7" s="111">
        <f ca="1">IFERROR(NOW()-F7,"")</f>
        <v>45986.384297337965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45986.384297337965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45986.384297337965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45986.384297337965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45986.384297337965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45986.384297337965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45986.384297337965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45986.384297337965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45986.384297337965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45986.384297337965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45986.384297337965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45986.384297337965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45986.384297337965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45986.384297337965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45986.384297337965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45986.384297337965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45986.384297337965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45986.384297337965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45986.384297337965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45986.384297337965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45986.384297337965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45986.384297337965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45986.384297337965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45986.384297337965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45986.384297337965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45986.384297337965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45986.384297337965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45986.384297337965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45986.384297337965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45986.384297337965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45986.384297337965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45986.384297337965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45986.384297337965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45986.384297337965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45986.384297337965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45986.384297337965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45986.384297337965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45986.384297337965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45986.384297337965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45986.384297337965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45986.384297337965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11" sqref="K11"/>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0.15977187500539003</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39135</v>
      </c>
      <c r="B3" s="137" t="str">
        <f>IFERROR(VLOOKUP(D3,DB!A:K,11,0),"")</f>
        <v>R6</v>
      </c>
      <c r="C3" s="138">
        <v>1</v>
      </c>
      <c r="D3" s="154" t="s">
        <v>38995</v>
      </c>
      <c r="E3" s="109" t="s">
        <v>39021</v>
      </c>
      <c r="F3" s="139">
        <v>45986.339687500003</v>
      </c>
      <c r="G3" s="75">
        <f ca="1">IFERROR(NOW()-F3,"-")</f>
        <v>4.4609837961615995E-2</v>
      </c>
      <c r="H3" s="139">
        <v>45986.323634259257</v>
      </c>
      <c r="I3" s="137" t="str">
        <f>IFERROR(VLOOKUP(D3,DB!A:F,6,0),"")</f>
        <v>Generator-SG</v>
      </c>
      <c r="J3" s="137" t="str">
        <f>IFERROR(VLOOKUP(D3,DB!A:G,7,0),"")</f>
        <v>Vandalized</v>
      </c>
      <c r="K3" s="140" t="s">
        <v>39136</v>
      </c>
      <c r="L3" s="141" t="str">
        <f>IFERROR(VLOOKUP(D3,DB!A:I,9,0),"")</f>
        <v>Latis</v>
      </c>
    </row>
    <row r="4" spans="1:16383" ht="31.5" customHeight="1">
      <c r="A4" s="136"/>
      <c r="B4" s="137" t="str">
        <f>IFERROR(VLOOKUP(D4,DB!A:K,11,0),"")</f>
        <v/>
      </c>
      <c r="C4" s="138"/>
      <c r="D4" s="137"/>
      <c r="E4" s="109"/>
      <c r="F4" s="139"/>
      <c r="G4" s="75">
        <f ca="1">IFERROR(NOW()-F4,"-")</f>
        <v>45986.384297337965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45986.384297337965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45986.384297337965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45986.384297337965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45986.384297337965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45986.384297337965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45986.384297337965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45986.384297337965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45986.384297337965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45986.384297337965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45986.384297337965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45986.384297337965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45986.384297337965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45986.384297337965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45986.384297337965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45986.384297337965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45986.384297337965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45986.384297337965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45986.384297337965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45986.384297337965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45986.384297337965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45986.384297337965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45986.384297337965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45986.384297337965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45986.384297337965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45986.384297337965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45986.384297337965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45986.384297337965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45986.384297337965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45986.384297337965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45986.384297337965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45986.384297337965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45986.384297337965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45986.384297337965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45986.384297337965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45986.384297337965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45986.384297337965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45986.384297337965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45986.384297337965</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2025-11-25T06:14:22Z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