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474" documentId="120_S{2AC9BD13-BADA-5192-A53E-5A8FF88502F6}" xr6:coauthVersionLast="47" xr6:coauthVersionMax="47" xr10:uidLastSave="{FC74412A-5AFE-46BE-A4E6-A950DD0BF5CF}"/>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0" i="2" l="1"/>
  <c r="I7" i="5"/>
  <c r="J7" i="5"/>
  <c r="L7" i="5"/>
  <c r="G7" i="5"/>
  <c r="B7" i="5"/>
  <c r="G13" i="5"/>
  <c r="I13" i="5"/>
  <c r="J13" i="5"/>
  <c r="L13" i="5"/>
  <c r="B13" i="5"/>
  <c r="G12" i="5"/>
  <c r="I12" i="5"/>
  <c r="J12" i="5"/>
  <c r="L12" i="5"/>
  <c r="B12" i="5"/>
  <c r="G11" i="5"/>
  <c r="I11" i="5"/>
  <c r="J11" i="5"/>
  <c r="L11" i="5"/>
  <c r="B11" i="5"/>
  <c r="G10" i="5"/>
  <c r="I10" i="5"/>
  <c r="J10" i="5"/>
  <c r="L10" i="5"/>
  <c r="B10" i="5"/>
  <c r="G9" i="5"/>
  <c r="I9" i="5"/>
  <c r="J9" i="5"/>
  <c r="L9" i="5"/>
  <c r="B9" i="5"/>
  <c r="D11" i="3"/>
  <c r="D7" i="3"/>
  <c r="D8" i="3"/>
  <c r="B6" i="2"/>
  <c r="G6" i="2"/>
  <c r="I6" i="2"/>
  <c r="J6" i="2"/>
  <c r="B7" i="2"/>
  <c r="G7" i="2"/>
  <c r="I7" i="2"/>
  <c r="J7" i="2"/>
  <c r="B8" i="2"/>
  <c r="G8" i="2"/>
  <c r="I8" i="2"/>
  <c r="J8" i="2"/>
  <c r="B9" i="2"/>
  <c r="G9" i="2"/>
  <c r="I9" i="2"/>
  <c r="J9" i="2"/>
  <c r="B10" i="2"/>
  <c r="G10" i="2"/>
  <c r="I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 i="2"/>
  <c r="G5" i="2"/>
  <c r="I5" i="2"/>
  <c r="J5" i="2"/>
  <c r="L5"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J122" i="2"/>
  <c r="J123" i="2"/>
  <c r="J124" i="2"/>
  <c r="J125" i="2"/>
  <c r="J126" i="2"/>
  <c r="J127" i="2"/>
  <c r="J128" i="2"/>
  <c r="J129" i="2"/>
  <c r="J130" i="2"/>
  <c r="J131" i="2"/>
  <c r="J132" i="2"/>
  <c r="J133" i="2"/>
  <c r="J134" i="2"/>
  <c r="J135" i="2"/>
  <c r="J136" i="2"/>
  <c r="J137" i="2"/>
  <c r="J138" i="2"/>
  <c r="J139" i="2"/>
  <c r="J140" i="2"/>
  <c r="I122" i="2"/>
  <c r="I123" i="2"/>
  <c r="I124" i="2"/>
  <c r="I125" i="2"/>
  <c r="I126" i="2"/>
  <c r="I127" i="2"/>
  <c r="I128" i="2"/>
  <c r="I129" i="2"/>
  <c r="I130" i="2"/>
  <c r="I131" i="2"/>
  <c r="I132" i="2"/>
  <c r="I133" i="2"/>
  <c r="I134" i="2"/>
  <c r="I135" i="2"/>
  <c r="I136" i="2"/>
  <c r="I137" i="2"/>
  <c r="I138" i="2"/>
  <c r="I139" i="2"/>
  <c r="I140" i="2"/>
  <c r="G122" i="2"/>
  <c r="G123" i="2"/>
  <c r="G124" i="2"/>
  <c r="G125" i="2"/>
  <c r="G126" i="2"/>
  <c r="G127" i="2"/>
  <c r="G128" i="2"/>
  <c r="G129" i="2"/>
  <c r="G130" i="2"/>
  <c r="G131" i="2"/>
  <c r="G132" i="2"/>
  <c r="G133" i="2"/>
  <c r="G134" i="2"/>
  <c r="G135" i="2"/>
  <c r="G136" i="2"/>
  <c r="G137" i="2"/>
  <c r="G138" i="2"/>
  <c r="G139" i="2"/>
  <c r="G140" i="2"/>
  <c r="B122" i="2"/>
  <c r="B123" i="2"/>
  <c r="B124" i="2"/>
  <c r="B125" i="2"/>
  <c r="B126" i="2"/>
  <c r="B127" i="2"/>
  <c r="B128" i="2"/>
  <c r="B129" i="2"/>
  <c r="B130" i="2"/>
  <c r="B131" i="2"/>
  <c r="B132" i="2"/>
  <c r="B133" i="2"/>
  <c r="B134" i="2"/>
  <c r="B135" i="2"/>
  <c r="B136" i="2"/>
  <c r="B137" i="2"/>
  <c r="B138" i="2"/>
  <c r="B139" i="2"/>
  <c r="B14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<sst xmlns="http://schemas.openxmlformats.org/spreadsheetml/2006/main" count="181564" uniqueCount="39149">
  <si>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</si>
  <si>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</si>
  <si>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</si>
  <si>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</si>
  <si>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</si>
  <si>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</si>
  <si>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</si>
  <si>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</si>
  <si>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</si>
  <si>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</si>
  <si>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</si>
  <si>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</si>
  <si>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</si>
  <si>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</si>
  <si>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</si>
  <si>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</si>
  <si>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</si>
  <si>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</si>
  <si>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</si>
  <si>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</si>
  <si>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</si>
  <si>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</si>
  <si>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</si>
  <si>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</si>
  <si>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</si>
  <si>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</si>
  <si>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</si>
  <si>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</si>
  <si>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</si>
  <si>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</si>
  <si>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</si>
  <si>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</si>
  <si>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</si>
  <si>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</si>
  <si>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</si>
  <si>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</si>
  <si>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</si>
  <si>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</si>
  <si>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</si>
  <si>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</si>
  <si>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</si>
  <si>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</si>
  <si>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</si>
  <si>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</si>
  <si>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</si>
  <si>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</si>
  <si>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</si>
  <si>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</si>
  <si>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</si>
  <si>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</si>
  <si>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</si>
  <si>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</si>
  <si>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</si>
  <si>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</si>
  <si>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</si>
  <si>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</si>
  <si>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</si>
  <si>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</si>
  <si>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</si>
  <si>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</si>
  <si>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</si>
  <si>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</si>
  <si>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</si>
  <si>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</si>
  <si>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</si>
  <si>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</si>
  <si>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</si>
  <si>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</si>
  <si>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</si>
  <si>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</si>
  <si>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</si>
  <si>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</si>
  <si>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</si>
  <si>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</si>
  <si>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</si>
  <si>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</si>
  <si>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</si>
  <si>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</si>
  <si>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</si>
  <si>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</si>
  <si>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</si>
  <si>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</si>
  <si>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</si>
  <si>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</si>
  <si>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</si>
  <si>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</si>
  <si>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</si>
  <si>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</si>
  <si>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</si>
  <si>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</si>
  <si>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</si>
  <si>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</si>
  <si>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</si>
  <si>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</si>
  <si>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</si>
  <si>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</si>
  <si>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</si>
  <si>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</si>
  <si>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</si>
  <si>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</si>
  <si>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</si>
  <si>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</si>
  <si>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</si>
  <si>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</si>
  <si>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</si>
  <si>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</si>
  <si>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</si>
  <si>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</si>
  <si>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</si>
  <si>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</si>
  <si>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</si>
  <si>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</si>
  <si>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</si>
  <si>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</si>
  <si>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</si>
  <si>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</si>
  <si>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</si>
  <si>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</si>
  <si>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</si>
  <si>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</si>
  <si>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</si>
  <si>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</si>
  <si>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</si>
  <si>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</si>
  <si>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</si>
  <si>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</si>
  <si>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</si>
  <si>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</si>
  <si>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</si>
  <si>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</si>
  <si>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</si>
  <si>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</si>
  <si>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</si>
  <si>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</si>
  <si>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</si>
  <si>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</si>
  <si>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</si>
  <si>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</si>
  <si>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</si>
  <si>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</si>
  <si>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</si>
  <si>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</si>
  <si>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</si>
  <si>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</si>
  <si>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</si>
  <si>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</si>
  <si>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</si>
  <si>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</si>
  <si>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</si>
  <si>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</si>
  <si>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</si>
  <si>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</si>
  <si>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</si>
  <si>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</si>
  <si>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</si>
  <si>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</si>
  <si>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</si>
  <si>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</si>
  <si>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</si>
  <si>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</si>
  <si>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</si>
  <si>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</si>
  <si>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</si>
  <si>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</si>
  <si>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</si>
  <si>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</si>
  <si>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</si>
  <si>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</si>
  <si>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</si>
  <si>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</si>
  <si>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</si>
  <si>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</si>
  <si>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</si>
  <si>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</si>
  <si>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</si>
  <si>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</si>
  <si>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</si>
  <si>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</si>
  <si>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</si>
  <si>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</si>
  <si>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</si>
  <si>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</si>
  <si>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</si>
  <si>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</si>
  <si>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</si>
  <si>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</si>
  <si>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</si>
  <si>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</si>
  <si>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</si>
  <si>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</si>
  <si>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</si>
  <si>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</si>
  <si>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</si>
  <si>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</si>
  <si>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</si>
  <si>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</si>
  <si>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</si>
  <si>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</si>
  <si>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</si>
  <si>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</si>
  <si>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</si>
  <si>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</si>
  <si>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</si>
  <si>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</si>
  <si>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</si>
  <si>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</si>
  <si>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</si>
  <si>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</si>
  <si>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</si>
  <si>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</si>
  <si>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</si>
  <si>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</si>
  <si>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</si>
  <si>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</si>
  <si>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</si>
  <si>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</si>
  <si>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</si>
  <si>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</si>
  <si>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</si>
  <si>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</si>
  <si>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</si>
  <si>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</si>
  <si>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</si>
  <si>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</si>
  <si>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</si>
  <si>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</si>
  <si>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</si>
  <si>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</si>
  <si>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</si>
  <si>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</si>
  <si>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</si>
  <si>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</si>
  <si>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</si>
  <si>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</si>
  <si>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</si>
  <si>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</si>
  <si>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</si>
  <si>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</si>
  <si>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</si>
  <si>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</si>
  <si>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</si>
  <si>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</si>
  <si>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</si>
  <si>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</si>
  <si>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</si>
  <si>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</si>
  <si>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</si>
  <si>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</si>
  <si>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</si>
  <si>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</si>
  <si>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</si>
  <si>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</si>
  <si>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</si>
  <si>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</si>
  <si>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</si>
  <si>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</si>
  <si>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</si>
  <si>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</si>
  <si>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</si>
  <si>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</si>
  <si>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</si>
  <si>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</si>
  <si>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</si>
  <si>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</si>
  <si>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</si>
  <si>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</si>
  <si>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</si>
  <si>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</si>
  <si>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</si>
  <si>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</si>
  <si>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</si>
  <si>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</si>
  <si>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</si>
  <si>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</si>
  <si>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</si>
  <si>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</si>
  <si>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</si>
  <si>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</si>
  <si>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</si>
  <si>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</si>
  <si>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</si>
  <si>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</si>
  <si>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</si>
  <si>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</si>
  <si>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</si>
  <si>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</si>
  <si>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</si>
  <si>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</si>
  <si>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</si>
  <si>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</si>
  <si>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</si>
  <si>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</si>
  <si>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</si>
  <si>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</si>
  <si>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</si>
  <si>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</si>
  <si>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</si>
  <si>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</si>
  <si>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</si>
  <si>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</si>
  <si>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</si>
  <si>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</si>
  <si>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</si>
  <si>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</si>
  <si>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</si>
  <si>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</si>
  <si>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</si>
  <si>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</si>
  <si>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</si>
  <si>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</si>
  <si>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</si>
  <si>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</si>
  <si>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</si>
  <si>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</si>
  <si>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</si>
  <si>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</si>
  <si>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</si>
  <si>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</si>
  <si>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</si>
  <si>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</si>
  <si>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</si>
  <si>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</si>
  <si>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</si>
  <si>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</si>
  <si>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</si>
  <si>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</si>
  <si>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</si>
  <si>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</si>
  <si>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</si>
  <si>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</si>
  <si>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</si>
  <si>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</si>
  <si>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</si>
  <si>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</si>
  <si>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</si>
  <si>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</si>
  <si>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</si>
  <si>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</si>
  <si>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</si>
  <si>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</si>
  <si>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</si>
  <si>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</si>
  <si>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</si>
  <si>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</si>
  <si>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</si>
  <si>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</si>
  <si>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</si>
  <si>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</si>
  <si>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</si>
  <si>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</si>
  <si>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</si>
  <si>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</si>
  <si>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</si>
  <si>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</si>
  <si>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</si>
  <si>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</si>
  <si>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</si>
  <si>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</si>
  <si>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</si>
  <si>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</si>
  <si>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</si>
  <si>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</si>
  <si>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</si>
  <si>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</si>
  <si>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</si>
  <si>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</si>
  <si>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</si>
  <si>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</si>
  <si>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</si>
  <si>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</si>
  <si>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</si>
  <si>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</si>
  <si>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</si>
  <si>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</si>
  <si>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</si>
  <si>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</si>
  <si>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</si>
  <si>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</si>
  <si>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</si>
  <si>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</si>
  <si>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</si>
  <si>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</si>
  <si>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</si>
  <si>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</si>
  <si>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</si>
  <si>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</si>
  <si>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</si>
  <si>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</si>
  <si>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</si>
  <si>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</si>
  <si>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</si>
  <si>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</si>
  <si>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</si>
  <si>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</si>
  <si>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</si>
  <si>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</si>
  <si>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</si>
  <si>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</si>
  <si>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</si>
  <si>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</si>
  <si>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</si>
  <si>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</si>
  <si>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</si>
  <si>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</si>
  <si>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</si>
  <si>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</si>
  <si>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</si>
  <si>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</si>
  <si>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</si>
  <si>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</si>
  <si>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</si>
  <si>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</si>
  <si>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</si>
  <si>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</si>
  <si>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</si>
  <si>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</si>
  <si>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</si>
  <si>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</si>
  <si>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</si>
  <si>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</si>
  <si>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</si>
  <si>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</si>
  <si>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</si>
  <si>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</si>
  <si>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</si>
  <si>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</si>
  <si>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</si>
  <si>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</si>
  <si>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</si>
  <si>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</si>
  <si>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</si>
  <si>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</si>
  <si>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</si>
  <si>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</si>
  <si>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</si>
  <si>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</si>
  <si>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</si>
  <si>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</si>
  <si>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</si>
  <si>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</si>
  <si>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</si>
  <si>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</si>
  <si>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</si>
  <si>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</si>
  <si>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</si>
  <si>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</si>
  <si>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</si>
  <si>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</si>
  <si>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</si>
  <si>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</si>
  <si>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</si>
  <si>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</si>
  <si>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</si>
  <si>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</si>
  <si>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</si>
  <si>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</si>
  <si>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</si>
  <si>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</si>
  <si>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</si>
  <si>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</si>
  <si>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</si>
  <si>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</si>
  <si>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</si>
  <si>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</si>
  <si>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</si>
  <si>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</si>
  <si>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</si>
  <si>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</si>
  <si>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</si>
  <si>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</si>
  <si>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</si>
  <si>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</si>
  <si>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</si>
  <si>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</si>
  <si>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</si>
  <si>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</si>
  <si>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</si>
  <si>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</si>
  <si>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</si>
  <si>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</si>
  <si>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</si>
  <si>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</si>
  <si>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</si>
  <si>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</si>
  <si>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</si>
  <si>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</si>
  <si>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</si>
  <si>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</si>
  <si>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</si>
  <si>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</si>
  <si>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</si>
  <si>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</si>
  <si>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</si>
  <si>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</si>
  <si>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</si>
  <si>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</si>
  <si>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</si>
  <si>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</si>
  <si>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</si>
  <si>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</si>
  <si>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</si>
  <si>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</si>
  <si>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</si>
  <si>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</si>
  <si>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</si>
  <si>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</si>
  <si>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</si>
  <si>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</si>
  <si>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</si>
  <si>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</si>
  <si>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</si>
  <si>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</si>
  <si>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</si>
  <si>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</si>
  <si>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</si>
  <si>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</si>
  <si>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</si>
  <si>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</si>
  <si>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</si>
  <si>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</si>
  <si>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</si>
  <si>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</si>
  <si>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</si>
  <si>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</si>
  <si>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</si>
  <si>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</si>
  <si>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</si>
  <si>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</si>
  <si>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</si>
  <si>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</si>
  <si>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</si>
  <si>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</si>
  <si>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</si>
  <si>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</si>
  <si>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</si>
  <si>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</si>
  <si>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</si>
  <si>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</si>
  <si>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</si>
  <si>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</si>
  <si>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</si>
  <si>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</si>
  <si>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</si>
  <si>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</si>
  <si>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</si>
  <si>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</si>
  <si>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</si>
  <si>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</si>
  <si>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</si>
  <si>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</si>
  <si>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</si>
  <si>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</si>
  <si>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</si>
  <si>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</si>
  <si>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</si>
  <si>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</si>
  <si>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</si>
  <si>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</si>
  <si>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</si>
  <si>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</si>
  <si>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</si>
  <si>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</si>
  <si>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</si>
  <si>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</si>
  <si>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</si>
  <si>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</si>
  <si>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</si>
  <si>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</si>
  <si>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</si>
  <si>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</si>
  <si>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</si>
  <si>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</si>
  <si>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</si>
  <si>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</si>
  <si>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</si>
  <si>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</si>
  <si>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</si>
  <si>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</si>
  <si>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</si>
  <si>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</si>
  <si>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</si>
  <si>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</si>
  <si>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</si>
  <si>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</si>
  <si>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</si>
  <si>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</si>
  <si>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</si>
  <si>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</si>
  <si>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</si>
  <si>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</si>
  <si>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</si>
  <si>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</si>
  <si>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</si>
  <si>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</si>
  <si>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</si>
  <si>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</si>
  <si>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</si>
  <si>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</si>
  <si>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</si>
  <si>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</si>
  <si>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</si>
  <si>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</si>
  <si>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</si>
  <si>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</si>
  <si>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</si>
  <si>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</si>
  <si>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</si>
  <si>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</si>
  <si>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</si>
  <si>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</si>
  <si>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</si>
  <si>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</si>
  <si>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</si>
  <si>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</si>
  <si>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</si>
  <si>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</si>
  <si>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</si>
  <si>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</si>
  <si>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</si>
  <si>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</si>
  <si>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</si>
  <si>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</si>
  <si>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</si>
  <si>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</si>
  <si>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</si>
  <si>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</si>
  <si>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</si>
  <si>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</si>
  <si>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</si>
  <si>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</si>
  <si>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</si>
  <si>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</si>
  <si>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</si>
  <si>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</si>
  <si>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</si>
  <si>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</si>
  <si>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</si>
  <si>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</si>
  <si>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</si>
  <si>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</si>
  <si>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</si>
  <si>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</si>
  <si>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</si>
  <si>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</si>
  <si>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</si>
  <si>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</si>
  <si>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</si>
  <si>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</si>
  <si>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</si>
  <si>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</si>
  <si>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</si>
  <si>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</si>
  <si>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</si>
  <si>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</si>
  <si>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</si>
  <si>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</si>
  <si>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</si>
  <si>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</si>
  <si>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</si>
  <si>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</si>
  <si>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</si>
  <si>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</si>
  <si>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</si>
  <si>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</si>
  <si>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</si>
  <si>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</si>
  <si>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</si>
  <si>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</si>
  <si>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</si>
  <si>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</si>
  <si>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</si>
  <si>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</si>
  <si>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</si>
  <si>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</si>
  <si>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</si>
  <si>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</si>
  <si>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</si>
  <si>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</si>
  <si>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</si>
  <si>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</si>
  <si>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</si>
  <si>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</si>
  <si>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</si>
  <si>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</si>
  <si>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</si>
  <si>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</si>
  <si>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</si>
  <si>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</si>
  <si>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</si>
  <si>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</si>
  <si>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</si>
  <si>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</si>
  <si>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</si>
  <si>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</si>
  <si>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</si>
  <si>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</si>
  <si>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</si>
  <si>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</si>
  <si>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</si>
  <si>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</si>
  <si>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</si>
  <si>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</si>
  <si>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</si>
  <si>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</si>
  <si>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</si>
  <si>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</si>
  <si>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</si>
  <si>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</si>
  <si>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</si>
  <si>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</si>
  <si>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</si>
  <si>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</si>
  <si>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</si>
  <si>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</si>
  <si>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</si>
  <si>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</si>
  <si>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</si>
  <si>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</si>
  <si>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</si>
  <si>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</si>
  <si>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</si>
  <si>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</si>
  <si>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</si>
  <si>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</si>
  <si>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</si>
  <si>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</si>
  <si>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</si>
  <si>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</si>
  <si>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</si>
  <si>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</si>
  <si>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</si>
  <si>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</si>
  <si>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</si>
  <si>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</si>
  <si>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</si>
  <si>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</si>
  <si>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</si>
  <si>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</si>
  <si>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</si>
  <si>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</si>
  <si>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</si>
  <si>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</si>
  <si>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</si>
  <si>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</si>
  <si>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</si>
  <si>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</si>
  <si>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</si>
  <si>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</si>
  <si>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</si>
  <si>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</si>
  <si>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</si>
  <si>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</si>
  <si>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</si>
  <si>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</si>
  <si>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</si>
  <si>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</si>
  <si>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</si>
  <si>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</si>
  <si>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</si>
  <si>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</si>
  <si>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</si>
  <si>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</si>
  <si>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</si>
  <si>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</si>
  <si>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</si>
  <si>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</si>
  <si>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</si>
  <si>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</si>
  <si>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</si>
  <si>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</si>
  <si>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</si>
  <si>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</si>
  <si>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</si>
  <si>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</si>
  <si>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</si>
  <si>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</si>
  <si>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</si>
  <si>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</si>
  <si>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</si>
  <si>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</si>
  <si>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</si>
  <si>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</si>
  <si>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</si>
  <si>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</si>
  <si>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</si>
  <si>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</si>
  <si>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</si>
  <si>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</si>
  <si>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</si>
  <si>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</si>
  <si>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</si>
  <si>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</si>
  <si>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</si>
  <si>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</si>
  <si>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</si>
  <si>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</si>
  <si>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</si>
  <si>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</si>
  <si>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</si>
  <si>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</si>
  <si>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</si>
  <si>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</si>
  <si>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</si>
  <si>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</si>
  <si>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</si>
  <si>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</si>
  <si>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</si>
  <si>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</si>
  <si>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</si>
  <si>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</si>
  <si>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</si>
  <si>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</si>
  <si>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</si>
  <si>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</si>
  <si>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</si>
  <si>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</si>
  <si>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</si>
  <si>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</si>
  <si>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</si>
  <si>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</si>
  <si>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</si>
  <si>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</si>
  <si>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</si>
  <si>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</si>
  <si>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</si>
  <si>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</si>
  <si>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</si>
  <si>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</si>
  <si>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</si>
  <si>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</si>
  <si>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</si>
  <si>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</si>
  <si>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</si>
  <si>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</si>
  <si>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</si>
  <si>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</si>
  <si>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</si>
  <si>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</si>
  <si>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</si>
  <si>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</si>
  <si>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</si>
  <si>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</si>
  <si>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</si>
  <si>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</si>
  <si>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</si>
  <si>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</si>
  <si>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</si>
  <si>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</si>
  <si>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</si>
  <si>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</si>
  <si>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</si>
  <si>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</si>
  <si>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</si>
  <si>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</si>
  <si>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</si>
  <si>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</si>
  <si>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</si>
  <si>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</si>
  <si>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</si>
  <si>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</si>
  <si>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</si>
  <si>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</si>
  <si>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</si>
  <si>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</si>
  <si>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</si>
  <si>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</si>
  <si>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</si>
  <si>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</si>
  <si>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</si>
  <si>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</si>
  <si>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</si>
  <si>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</si>
  <si>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</si>
  <si>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</si>
  <si>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</si>
  <si>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</si>
  <si>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</si>
  <si>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</si>
  <si>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</si>
  <si>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</si>
  <si>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</si>
  <si>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</si>
  <si>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</si>
  <si>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</si>
  <si>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</si>
  <si>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</si>
  <si>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</si>
  <si>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</si>
  <si>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</si>
  <si>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</si>
  <si>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</si>
  <si>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</si>
  <si>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</si>
  <si>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</si>
  <si>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</si>
  <si>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</si>
  <si>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</si>
  <si>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</si>
  <si>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</si>
  <si>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</si>
  <si>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</si>
  <si>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</si>
  <si>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</si>
  <si>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</si>
  <si>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</si>
  <si>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</si>
  <si>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</si>
  <si>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</si>
  <si>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</si>
  <si>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</si>
  <si>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</si>
  <si>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</si>
  <si>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</si>
  <si>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</si>
  <si>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</si>
  <si>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</si>
  <si>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</si>
  <si>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</si>
  <si>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</si>
  <si>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</si>
  <si>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</si>
  <si>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</si>
  <si>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</si>
  <si>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</si>
  <si>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</si>
  <si>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</si>
  <si>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</si>
  <si>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</si>
  <si>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</si>
  <si>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</si>
  <si>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</si>
  <si>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</si>
  <si>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</si>
  <si>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</si>
  <si>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</si>
  <si>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</si>
  <si>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</si>
  <si>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</si>
  <si>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</si>
  <si>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</si>
  <si>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</si>
  <si>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</si>
  <si>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</si>
  <si>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</si>
  <si>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</si>
  <si>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</si>
  <si>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</si>
  <si>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</si>
  <si>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</si>
  <si>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</si>
  <si>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</si>
  <si>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</si>
  <si>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</si>
  <si>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</si>
  <si>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</si>
  <si>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</si>
  <si>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</si>
  <si>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</si>
  <si>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</si>
  <si>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</si>
  <si>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</si>
  <si>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</si>
  <si>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</si>
  <si>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</si>
  <si>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</si>
  <si>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</si>
  <si>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</si>
  <si>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</si>
  <si>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</si>
  <si>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</si>
  <si>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</si>
  <si>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</si>
  <si>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</si>
  <si>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</si>
  <si>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</si>
  <si>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</si>
  <si>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</si>
  <si>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</si>
  <si>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</si>
  <si>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</si>
  <si>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</si>
  <si>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</si>
  <si>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</si>
  <si>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</si>
  <si>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</si>
  <si>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</si>
  <si>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</si>
  <si>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</si>
  <si>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</si>
  <si>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</si>
  <si>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</si>
  <si>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</si>
  <si>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</si>
  <si>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</si>
  <si>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</si>
  <si>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</si>
  <si>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</si>
  <si>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</si>
  <si>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</si>
  <si>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</si>
  <si>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</si>
  <si>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</si>
  <si>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</si>
  <si>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</si>
  <si>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</si>
  <si>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</si>
  <si>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</si>
  <si>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</si>
  <si>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</si>
  <si>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</si>
  <si>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</si>
  <si>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</si>
  <si>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</si>
  <si>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</si>
  <si>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</si>
  <si>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</si>
  <si>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</si>
  <si>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</si>
  <si>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</si>
  <si>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</si>
  <si>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</si>
  <si>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</si>
  <si>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</si>
  <si>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</si>
  <si>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</si>
  <si>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</si>
  <si>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</si>
  <si>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</si>
  <si>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</si>
  <si>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</si>
  <si>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</si>
  <si>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</si>
  <si>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</si>
  <si>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</si>
  <si>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</si>
  <si>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</si>
  <si>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</si>
  <si>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</si>
  <si>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</si>
  <si>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</si>
  <si>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</si>
  <si>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</si>
  <si>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</si>
  <si>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</si>
  <si>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</si>
  <si>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</si>
  <si>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</si>
  <si>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</si>
  <si>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</si>
  <si>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</si>
  <si>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</si>
  <si>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</si>
  <si>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</si>
  <si>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</si>
  <si>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</si>
  <si>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</si>
  <si>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</si>
  <si>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</si>
  <si>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</si>
  <si>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</si>
  <si>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</si>
  <si>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</si>
  <si>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</si>
  <si>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</si>
  <si>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</si>
  <si>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</si>
  <si>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</si>
  <si>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</si>
  <si>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</si>
  <si>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</si>
  <si>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</si>
  <si>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</si>
  <si>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</si>
  <si>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</si>
  <si>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</si>
  <si>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</si>
  <si>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</si>
  <si>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</si>
  <si>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</si>
  <si>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</si>
  <si>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</si>
  <si>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</si>
  <si>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</si>
  <si>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</si>
  <si>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</si>
  <si>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</si>
  <si>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</si>
  <si>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</si>
  <si>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</si>
  <si>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</si>
  <si>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</si>
  <si>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</si>
  <si>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</si>
  <si>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</si>
  <si>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</si>
  <si>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</si>
  <si>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</si>
  <si>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</si>
  <si>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</si>
  <si>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</si>
  <si>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</si>
  <si>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</si>
  <si>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</si>
  <si>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</si>
  <si>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</si>
  <si>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</si>
  <si>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</si>
  <si>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</si>
  <si>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</si>
  <si>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</si>
  <si>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</si>
  <si>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</si>
  <si>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</si>
  <si>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</si>
  <si>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</si>
  <si>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</si>
  <si>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</si>
  <si>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</si>
  <si>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</si>
  <si>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</si>
  <si>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</si>
  <si>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</si>
  <si>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</si>
  <si>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</si>
  <si>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</si>
  <si>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</si>
  <si>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</si>
  <si>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</si>
  <si>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</si>
  <si>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</si>
  <si>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</si>
  <si>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</si>
  <si>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</si>
  <si>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</si>
  <si>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</si>
  <si>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</si>
  <si>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</si>
  <si>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</si>
  <si>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</si>
  <si>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</si>
  <si>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</si>
  <si>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</si>
  <si>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</si>
  <si>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</si>
  <si>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</si>
  <si>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</si>
  <si>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</si>
  <si>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</si>
  <si>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</si>
  <si>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</si>
  <si>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</si>
  <si>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</si>
  <si>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</si>
  <si>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</si>
  <si>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</si>
  <si>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</si>
  <si>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</si>
  <si>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</si>
  <si>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</si>
  <si>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</si>
  <si>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</si>
  <si>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</si>
  <si>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</si>
  <si>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</si>
  <si>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</si>
  <si>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</si>
  <si>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</si>
  <si>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</si>
  <si>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</si>
  <si>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</si>
  <si>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</si>
  <si>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</si>
  <si>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</si>
  <si>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</si>
  <si>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</si>
  <si>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</si>
  <si>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</si>
  <si>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</si>
  <si>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</si>
  <si>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</si>
  <si>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</si>
  <si>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</si>
  <si>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</si>
  <si>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</si>
  <si>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</si>
  <si>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</si>
  <si>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</si>
  <si>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</si>
  <si>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</si>
  <si>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</si>
  <si>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</si>
  <si>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</si>
  <si>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</si>
  <si>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</si>
  <si>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</si>
  <si>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</si>
  <si>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</si>
  <si>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</si>
  <si>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</si>
  <si>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</si>
  <si>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</si>
  <si>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</si>
  <si>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</si>
  <si>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</si>
  <si>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</si>
  <si>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</si>
  <si>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</si>
  <si>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</si>
  <si>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</si>
  <si>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</si>
  <si>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</si>
  <si>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</si>
  <si>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</si>
  <si>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</si>
  <si>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</si>
  <si>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</si>
  <si>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</si>
  <si>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</si>
  <si>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</si>
  <si>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</si>
  <si>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</si>
  <si>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</si>
  <si>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</si>
  <si>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</si>
  <si>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</si>
  <si>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</si>
  <si>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</si>
  <si>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</si>
  <si>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</si>
  <si>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</si>
  <si>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</si>
  <si>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</si>
  <si>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</si>
  <si>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</si>
  <si>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</si>
  <si>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</si>
  <si>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</si>
  <si>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</si>
  <si>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</si>
  <si>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</si>
  <si>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</si>
  <si>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</si>
  <si>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</si>
  <si>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</si>
  <si>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</si>
  <si>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</si>
  <si>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</si>
  <si>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</si>
  <si>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</si>
  <si>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</si>
  <si>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</si>
  <si>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</si>
  <si>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</si>
  <si>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</si>
  <si>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</si>
  <si>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</si>
  <si>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</si>
  <si>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</si>
  <si>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</si>
  <si>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</si>
  <si>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</si>
  <si>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</si>
  <si>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</si>
  <si>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</si>
  <si>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</si>
  <si>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</si>
  <si>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</si>
  <si>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</si>
  <si>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</si>
  <si>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</si>
  <si>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</si>
  <si>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</si>
  <si>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</si>
  <si>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</si>
  <si>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</si>
  <si>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</si>
  <si>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</si>
  <si>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</si>
  <si>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</si>
  <si>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</si>
  <si>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</si>
  <si>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</si>
  <si>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</si>
  <si>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</si>
  <si>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</si>
  <si>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</si>
  <si>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</si>
  <si>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</si>
  <si>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</si>
  <si>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</si>
  <si>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</si>
  <si>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</si>
  <si>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</si>
  <si>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</si>
  <si>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</si>
  <si>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</si>
  <si>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</si>
  <si>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</si>
  <si>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</si>
  <si>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</si>
  <si>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</si>
  <si>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</si>
  <si>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</si>
  <si>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</si>
  <si>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</si>
  <si>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</si>
  <si>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</si>
  <si>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</si>
  <si>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</si>
  <si>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</si>
  <si>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</si>
  <si>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</si>
  <si>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</si>
  <si>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</si>
  <si>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</si>
  <si>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</si>
  <si>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</si>
  <si>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</si>
  <si>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</si>
  <si>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</si>
  <si>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</si>
  <si>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</si>
  <si>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</si>
  <si>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</si>
  <si>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</si>
  <si>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</si>
  <si>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</si>
  <si>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</si>
  <si>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</si>
  <si>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</si>
  <si>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</si>
  <si>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</si>
  <si>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</si>
  <si>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</si>
  <si>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</si>
  <si>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</si>
  <si>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</si>
  <si>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</si>
  <si>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</si>
  <si>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</si>
  <si>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</si>
  <si>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</si>
  <si>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</si>
  <si>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</si>
  <si>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</si>
  <si>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</si>
  <si>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</si>
  <si>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</si>
  <si>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</si>
  <si>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</si>
  <si>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</si>
  <si>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</si>
  <si>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</si>
  <si>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</si>
  <si>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</si>
  <si>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</si>
  <si>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</si>
  <si>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</si>
  <si>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</si>
  <si>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</si>
  <si>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</si>
  <si>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</si>
  <si>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</si>
  <si>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</si>
  <si>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</si>
  <si>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</si>
  <si>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</si>
  <si>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</si>
  <si>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</si>
  <si>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</si>
  <si>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</si>
  <si>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</si>
  <si>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</si>
  <si>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</si>
  <si>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</si>
  <si>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</si>
  <si>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</si>
  <si>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</si>
  <si>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</si>
  <si>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</si>
  <si>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</si>
  <si>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</si>
  <si>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</si>
  <si>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</si>
  <si>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</si>
  <si>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</si>
  <si>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</si>
  <si>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</si>
  <si>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</si>
  <si>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</si>
  <si>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</si>
  <si>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</si>
  <si>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</si>
  <si>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</si>
  <si>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</si>
  <si>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</si>
  <si>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</si>
  <si>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</si>
  <si>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</si>
  <si>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</si>
  <si>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</si>
  <si>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</si>
  <si>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</si>
  <si>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</si>
  <si>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</si>
  <si>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</si>
  <si>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</si>
  <si>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</si>
  <si>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</si>
  <si>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</si>
  <si>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</si>
  <si>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</si>
  <si>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</si>
  <si>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</si>
  <si>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</si>
  <si>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</si>
  <si>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</si>
  <si>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</si>
  <si>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</si>
  <si>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</si>
  <si>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</si>
  <si>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</si>
  <si>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</si>
  <si>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</si>
  <si>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</si>
  <si>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</si>
  <si>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</si>
  <si>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</si>
  <si>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</si>
  <si>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</si>
  <si>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</si>
  <si>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</si>
  <si>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</si>
  <si>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</si>
  <si>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</si>
  <si>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</si>
  <si>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</si>
  <si>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</si>
  <si>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</si>
  <si>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</si>
  <si>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</si>
  <si>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</si>
  <si>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</si>
  <si>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</si>
  <si>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</si>
  <si>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</si>
  <si>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</si>
  <si>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</si>
  <si>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</si>
  <si>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</si>
  <si>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</si>
  <si>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</si>
  <si>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</si>
  <si>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</si>
  <si>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</si>
  <si>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</si>
  <si>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</si>
  <si>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</si>
  <si>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</si>
  <si>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</si>
  <si>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</si>
  <si>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</si>
  <si>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</si>
  <si>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</si>
  <si>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</si>
  <si>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</si>
  <si>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</si>
  <si>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</si>
  <si>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</si>
  <si>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</si>
  <si>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</si>
  <si>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</si>
  <si>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</si>
  <si>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</si>
  <si>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</si>
  <si>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</si>
  <si>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</si>
  <si>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</si>
  <si>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</si>
  <si>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</si>
  <si>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</si>
  <si>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</si>
  <si>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</si>
  <si>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</si>
  <si>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</si>
  <si>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</si>
  <si>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</si>
  <si>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</si>
  <si>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</si>
  <si>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</si>
  <si>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</si>
  <si>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</si>
  <si>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</si>
  <si>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</si>
  <si>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</si>
  <si>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</si>
  <si>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</si>
  <si>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</si>
  <si>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</si>
  <si>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</si>
  <si>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</si>
  <si>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</si>
  <si>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</si>
  <si>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</si>
  <si>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</si>
  <si>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</si>
  <si>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</si>
  <si>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</si>
  <si>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</si>
  <si>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</si>
  <si>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</si>
  <si>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</si>
  <si>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</si>
  <si>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</si>
  <si>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</si>
  <si>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</si>
  <si>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</si>
  <si>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</si>
  <si>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</si>
  <si>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</si>
  <si>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</si>
  <si>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</si>
  <si>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</si>
  <si>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</si>
  <si>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</si>
  <si>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</si>
  <si>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</si>
  <si>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</si>
  <si>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</si>
  <si>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</si>
  <si>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</si>
  <si>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</si>
  <si>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</si>
  <si>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</si>
  <si>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</si>
  <si>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</si>
  <si>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</si>
  <si>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</si>
  <si>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</si>
  <si>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</si>
  <si>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</si>
  <si>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</si>
  <si>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</si>
  <si>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</si>
  <si>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</si>
  <si>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</si>
  <si>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</si>
  <si>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</si>
  <si>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</si>
  <si>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</si>
  <si>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</si>
  <si>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</si>
  <si>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</si>
  <si>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</si>
  <si>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</si>
  <si>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</si>
  <si>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</si>
  <si>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</si>
  <si>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</si>
  <si>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</si>
  <si>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</si>
  <si>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</si>
  <si>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</si>
  <si>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</si>
  <si>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</si>
  <si>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</si>
  <si>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</si>
  <si>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</si>
  <si>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</si>
  <si>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</si>
  <si>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</si>
  <si>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</si>
  <si>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</si>
  <si>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</si>
  <si>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</si>
  <si>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</si>
  <si>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</si>
  <si>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</si>
  <si>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</si>
  <si>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</si>
  <si>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</si>
  <si>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</si>
  <si>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</si>
  <si>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</si>
  <si>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</si>
  <si>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</si>
  <si>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</si>
  <si>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</si>
  <si>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</si>
  <si>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</si>
  <si>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</si>
  <si>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</si>
  <si>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</si>
  <si>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</si>
  <si>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</si>
  <si>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</si>
  <si>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</si>
  <si>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</si>
  <si>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</si>
  <si>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</si>
  <si>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</si>
  <si>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</si>
  <si>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</si>
  <si>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</si>
  <si>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</si>
  <si>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</si>
  <si>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</si>
  <si>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</si>
  <si>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</si>
  <si>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</si>
  <si>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</si>
  <si>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</si>
  <si>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</si>
  <si>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</si>
  <si>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</si>
  <si>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</si>
  <si>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</si>
  <si>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</si>
  <si>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</si>
  <si>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</si>
  <si>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</si>
  <si>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</si>
  <si>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</si>
  <si>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</si>
  <si>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</si>
  <si>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</si>
  <si>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</si>
  <si>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</si>
  <si>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</si>
  <si>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</si>
  <si>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</si>
  <si>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</si>
  <si>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</si>
  <si>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</si>
  <si>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</si>
  <si>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</si>
  <si>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</si>
  <si>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</si>
  <si>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</si>
  <si>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</si>
  <si>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</si>
  <si>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</si>
  <si>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</si>
  <si>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</si>
  <si>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</si>
  <si>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</si>
  <si>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</si>
  <si>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</si>
  <si>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</si>
  <si>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</si>
  <si>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</si>
  <si>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</si>
  <si>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</si>
  <si>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</si>
  <si>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</si>
  <si>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</si>
  <si>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</si>
  <si>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</si>
  <si>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</si>
  <si>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</si>
  <si>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</si>
  <si>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</si>
  <si>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</si>
  <si>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</si>
  <si>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</si>
  <si>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</si>
  <si>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</si>
  <si>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</si>
  <si>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</si>
  <si>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</si>
  <si>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</si>
  <si>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</si>
  <si>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</si>
  <si>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</si>
  <si>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</si>
  <si>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</si>
  <si>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</si>
  <si>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</si>
  <si>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</si>
  <si>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</si>
  <si>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</si>
  <si>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</si>
  <si>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</si>
  <si>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</si>
  <si>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</si>
  <si>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</si>
  <si>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</si>
  <si>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</si>
  <si>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</si>
  <si>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</si>
  <si>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</si>
  <si>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</si>
  <si>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</si>
  <si>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</si>
  <si>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</si>
  <si>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</si>
  <si>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</si>
  <si>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</si>
  <si>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</si>
  <si>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</si>
  <si>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</si>
  <si>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</si>
  <si>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</si>
  <si>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</si>
  <si>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</si>
  <si>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</si>
  <si>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</si>
  <si>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</si>
  <si>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</si>
  <si>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</si>
  <si>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</si>
  <si>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</si>
  <si>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</si>
  <si>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</si>
  <si>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</si>
  <si>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</si>
  <si>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</si>
  <si>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</si>
  <si>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</si>
  <si>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</si>
  <si>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</si>
  <si>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</si>
  <si>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</si>
  <si>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</si>
  <si>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</si>
  <si>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</si>
  <si>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</si>
  <si>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</si>
  <si>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</si>
  <si>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</si>
  <si>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</si>
  <si>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</si>
  <si>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</si>
  <si>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</si>
  <si>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</si>
  <si>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</si>
  <si>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</si>
  <si>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</si>
  <si>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</si>
  <si>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</si>
  <si>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</si>
  <si>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</si>
  <si>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</si>
  <si>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</si>
  <si>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</si>
  <si>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</si>
  <si>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</si>
  <si>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</si>
  <si>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</si>
  <si>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</si>
  <si>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</si>
  <si>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</si>
  <si>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</si>
  <si>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</si>
  <si>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</si>
  <si>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</si>
  <si>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</si>
  <si>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</si>
  <si>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</si>
  <si>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</si>
  <si>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</si>
  <si>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</si>
  <si>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</si>
  <si>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</si>
  <si>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</si>
  <si>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</si>
  <si>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</si>
  <si>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</si>
  <si>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</si>
  <si>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</si>
  <si>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</si>
  <si>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</si>
  <si>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</si>
  <si>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</si>
  <si>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</si>
  <si>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</si>
  <si>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</si>
  <si>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</si>
  <si>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</si>
  <si>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</si>
  <si>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</si>
  <si>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</si>
  <si>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</si>
  <si>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</si>
  <si>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</si>
  <si>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</si>
  <si>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</si>
  <si>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</si>
  <si>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</si>
  <si>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</si>
  <si>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</si>
  <si>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</si>
  <si>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</si>
  <si>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</si>
  <si>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</si>
  <si>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</si>
  <si>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</si>
  <si>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</si>
  <si>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</si>
  <si>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</si>
  <si>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</si>
  <si>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</si>
  <si>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</si>
  <si>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</si>
  <si>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</si>
  <si>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</si>
  <si>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</si>
  <si>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</si>
  <si>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</si>
  <si>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</si>
  <si>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</si>
  <si>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</si>
  <si>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</si>
  <si>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</si>
  <si>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</si>
  <si>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</si>
  <si>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</si>
  <si>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</si>
  <si>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</si>
  <si>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</si>
  <si>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</si>
  <si>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</si>
  <si>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</si>
  <si>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</si>
  <si>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</si>
  <si>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</si>
  <si>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</si>
  <si>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</si>
  <si>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</si>
  <si>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</si>
  <si>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</si>
  <si>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</si>
  <si>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</si>
  <si>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</si>
  <si>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</si>
  <si>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</si>
  <si>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</si>
  <si>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</si>
  <si>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</si>
  <si>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</si>
  <si>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</si>
  <si>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</si>
  <si>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</si>
  <si>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</si>
  <si>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</si>
  <si>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</si>
  <si>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</si>
  <si>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</si>
  <si>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</si>
  <si>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</si>
  <si>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</si>
  <si>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</si>
  <si>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</si>
  <si>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</si>
  <si>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</si>
  <si>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</si>
  <si>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</si>
  <si>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</si>
  <si>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</si>
  <si>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</si>
  <si>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</si>
  <si>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</si>
  <si>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</si>
  <si>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</si>
  <si>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</si>
  <si>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</si>
  <si>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</si>
  <si>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</si>
  <si>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</si>
  <si>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</si>
  <si>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</si>
  <si>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</si>
  <si>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</si>
  <si>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</si>
  <si>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</si>
  <si>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</si>
  <si>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</si>
  <si>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</si>
  <si>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</si>
  <si>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</si>
  <si>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</si>
  <si>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</si>
  <si>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</si>
  <si>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</si>
  <si>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</si>
  <si>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</si>
  <si>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</si>
  <si>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</si>
  <si>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</si>
  <si>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</si>
  <si>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</si>
  <si>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</si>
  <si>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</si>
  <si>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</si>
  <si>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</si>
  <si>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</si>
  <si>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</si>
  <si>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</si>
  <si>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</si>
  <si>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</si>
  <si>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</si>
  <si>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</si>
  <si>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</si>
  <si>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</si>
  <si>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</si>
  <si>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</si>
  <si>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</si>
  <si>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</si>
  <si>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</si>
  <si>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</si>
  <si>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</si>
  <si>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</si>
  <si>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</si>
  <si>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</si>
  <si>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</si>
  <si>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</si>
  <si>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</si>
  <si>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</si>
  <si>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</si>
  <si>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</si>
  <si>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</si>
  <si>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</si>
  <si>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</si>
  <si>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</si>
  <si>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</si>
  <si>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</si>
  <si>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</si>
  <si>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</si>
  <si>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</si>
  <si>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</si>
  <si>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</si>
  <si>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</si>
  <si>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</si>
  <si>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</si>
  <si>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</si>
  <si>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</si>
  <si>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</si>
  <si>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</si>
  <si>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</si>
  <si>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</si>
  <si>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</si>
  <si>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</si>
  <si>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</si>
  <si>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</si>
  <si>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</si>
  <si>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</si>
  <si>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</si>
  <si>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</si>
  <si>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</si>
  <si>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</si>
  <si>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</si>
  <si>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</si>
  <si>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</si>
  <si>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</si>
  <si>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</si>
  <si>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</si>
  <si>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</si>
  <si>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</si>
  <si>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</si>
  <si>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</si>
  <si>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</si>
  <si>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</si>
  <si>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</si>
  <si>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</si>
  <si>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</si>
  <si>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</si>
  <si>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</si>
  <si>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</si>
  <si>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</si>
  <si>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</si>
  <si>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</si>
  <si>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</si>
  <si>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</si>
  <si>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</si>
  <si>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</si>
  <si>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</si>
  <si>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</si>
  <si>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</si>
  <si>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</si>
  <si>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</si>
  <si>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</si>
  <si>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</si>
  <si>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</si>
  <si>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</si>
  <si>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</si>
  <si>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</si>
  <si>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</si>
  <si>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</si>
  <si>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</si>
  <si>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</si>
  <si>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</si>
  <si>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</si>
  <si>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</si>
  <si>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</si>
  <si>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</si>
  <si>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</si>
  <si>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</si>
  <si>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</si>
  <si>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</si>
  <si>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</si>
  <si>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</si>
  <si>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</si>
  <si>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</si>
  <si>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</si>
  <si>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</si>
  <si>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</si>
  <si>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</si>
  <si>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</si>
  <si>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</si>
  <si>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</si>
  <si>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</si>
  <si>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</si>
  <si>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</si>
  <si>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</si>
  <si>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</si>
  <si>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</si>
  <si>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</si>
  <si>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</si>
  <si>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</si>
  <si>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</si>
  <si>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</si>
  <si>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</si>
  <si>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</si>
  <si>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</si>
  <si>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</si>
  <si>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</si>
  <si>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</si>
  <si>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</si>
  <si>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</si>
  <si>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</si>
  <si>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</si>
  <si>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</si>
  <si>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</si>
  <si>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</si>
  <si>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</si>
  <si>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</si>
  <si>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</si>
  <si>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</si>
  <si>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</si>
  <si>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</si>
  <si>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</si>
  <si>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</si>
  <si>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</si>
  <si>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</si>
  <si>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</si>
  <si>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</si>
  <si>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</si>
  <si>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</si>
  <si>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</si>
  <si>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</si>
  <si>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</si>
  <si>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</si>
  <si>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</si>
  <si>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</si>
  <si>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</si>
  <si>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</si>
  <si>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</si>
  <si>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</si>
  <si>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</si>
  <si>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</si>
  <si>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</si>
  <si>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</si>
  <si>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</si>
  <si>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</si>
  <si>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</si>
  <si>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</si>
  <si>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</si>
  <si>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</si>
  <si>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</si>
  <si>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</si>
  <si>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</si>
  <si>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</si>
  <si>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</si>
  <si>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</si>
  <si>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</si>
  <si>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</si>
  <si>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</si>
  <si>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</si>
  <si>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</si>
  <si>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</si>
  <si>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</si>
  <si>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</si>
  <si>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</si>
  <si>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</si>
  <si>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</si>
  <si>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</si>
  <si>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</si>
  <si>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</si>
  <si>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</si>
  <si>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</si>
  <si>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</si>
  <si>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</si>
  <si>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</si>
  <si>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</si>
  <si>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</si>
  <si>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</si>
  <si>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</si>
  <si>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</si>
  <si>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</si>
  <si>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</si>
  <si>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</si>
  <si>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</si>
  <si>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</si>
  <si>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</si>
  <si>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</si>
  <si>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</si>
  <si>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</si>
  <si>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</si>
  <si>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</si>
  <si>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</si>
  <si>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</si>
  <si>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</si>
  <si>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</si>
  <si>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</si>
  <si>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</si>
  <si>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</si>
  <si>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</si>
  <si>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</si>
  <si>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</si>
  <si>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</si>
  <si>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</si>
  <si>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</si>
  <si>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</si>
  <si>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</si>
  <si>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</si>
  <si>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</si>
  <si>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</si>
  <si>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</si>
  <si>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</si>
  <si>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</si>
  <si>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</si>
  <si>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</si>
  <si>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</si>
  <si>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</si>
  <si>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</si>
  <si>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</si>
  <si>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</si>
  <si>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</si>
  <si>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</si>
  <si>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</si>
  <si>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</si>
  <si>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</si>
  <si>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</si>
  <si>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</si>
  <si>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</si>
  <si>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</si>
  <si>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</si>
  <si>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</si>
  <si>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</si>
  <si>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</si>
  <si>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</si>
  <si>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</si>
  <si>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</si>
  <si>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</si>
  <si>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</si>
  <si>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</si>
  <si>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</si>
  <si>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</si>
  <si>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</si>
  <si>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</si>
  <si>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</si>
  <si>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</si>
  <si>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</si>
  <si>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</si>
  <si>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</si>
  <si>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</si>
  <si>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</si>
  <si>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</si>
  <si>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</si>
  <si>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</si>
  <si>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</si>
  <si>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</si>
  <si>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</si>
  <si>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</si>
  <si>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</si>
  <si>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</si>
  <si>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</si>
  <si>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</si>
  <si>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</si>
  <si>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</si>
  <si>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</si>
  <si>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</si>
  <si>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</si>
  <si>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</si>
  <si>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</si>
  <si>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</si>
  <si>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</si>
  <si>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</si>
  <si>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</si>
  <si>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</si>
  <si>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</si>
  <si>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</si>
  <si>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</si>
  <si>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</si>
  <si>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</si>
  <si>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</si>
  <si>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</si>
  <si>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</si>
  <si>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</si>
  <si>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</si>
  <si>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</si>
  <si>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</si>
  <si>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</si>
  <si>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</si>
  <si>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</si>
  <si>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</si>
  <si>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</si>
  <si>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</si>
  <si>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</si>
  <si>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</si>
  <si>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</si>
  <si>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</si>
  <si>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</si>
  <si>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</si>
  <si>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</si>
  <si>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</si>
  <si>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</si>
  <si>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</si>
  <si>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</si>
  <si>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</si>
  <si>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</si>
  <si>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</si>
  <si>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</si>
  <si>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</si>
  <si>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</si>
  <si>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</si>
  <si>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</si>
  <si>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</si>
  <si>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</si>
  <si>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</si>
  <si>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</si>
  <si>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</si>
  <si>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</si>
  <si>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</si>
  <si>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</si>
  <si>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</si>
  <si>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</si>
  <si>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</si>
  <si>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</si>
  <si>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</si>
  <si>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</si>
  <si>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</si>
  <si>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</si>
  <si>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</si>
  <si>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</si>
  <si>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</si>
  <si>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</si>
  <si>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</si>
  <si>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</si>
  <si>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</si>
  <si>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</si>
  <si>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</si>
  <si>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</si>
  <si>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</si>
  <si>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</si>
  <si>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</si>
  <si>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</si>
  <si>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</si>
  <si>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</si>
  <si>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</si>
  <si>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</si>
  <si>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</si>
  <si>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</si>
  <si>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</si>
  <si>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</si>
  <si>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</si>
  <si>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</si>
  <si>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</si>
  <si>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</si>
  <si>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</si>
  <si>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</si>
  <si>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</si>
  <si>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</si>
  <si>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</si>
  <si>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</si>
  <si>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</si>
  <si>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</si>
  <si>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</si>
  <si>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</si>
  <si>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</si>
  <si>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</si>
  <si>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</si>
  <si>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</si>
  <si>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</si>
  <si>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</si>
  <si>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</si>
  <si>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</si>
  <si>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</si>
  <si>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</si>
  <si>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</si>
  <si>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</si>
  <si>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</si>
  <si>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</si>
  <si>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</si>
  <si>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</si>
  <si>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</si>
  <si>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</si>
  <si>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</si>
  <si>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</si>
  <si>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</si>
  <si>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</si>
  <si>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</si>
  <si>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</si>
  <si>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</si>
  <si>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</si>
  <si>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</si>
  <si>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</si>
  <si>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</si>
  <si>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</si>
  <si>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</si>
  <si>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</si>
  <si>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</si>
  <si>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</si>
  <si>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</si>
  <si>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</si>
  <si>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</si>
  <si>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</si>
  <si>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</si>
  <si>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</si>
  <si>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</si>
  <si>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</si>
  <si>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</si>
  <si>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</si>
  <si>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</si>
  <si>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</si>
  <si>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</si>
  <si>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</si>
  <si>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</si>
  <si>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</si>
  <si>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</si>
  <si>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</si>
  <si>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</si>
  <si>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</si>
  <si>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</si>
  <si>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</si>
  <si>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</si>
  <si>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</si>
  <si>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</si>
  <si>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</si>
  <si>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</si>
  <si>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</si>
  <si>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</si>
  <si>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</si>
  <si>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</si>
  <si>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</si>
  <si>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</si>
  <si>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</si>
  <si>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</si>
  <si>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</si>
  <si>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</si>
  <si>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</si>
  <si>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</si>
  <si>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</si>
  <si>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</si>
  <si>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</si>
  <si>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</si>
  <si>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</si>
  <si>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</si>
  <si>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</si>
  <si>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</si>
  <si>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</si>
  <si>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</si>
  <si>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</si>
  <si>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</si>
  <si>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</si>
  <si>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</si>
  <si>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</si>
  <si>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</si>
  <si>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</si>
  <si>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</si>
  <si>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</si>
  <si>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</si>
  <si>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</si>
  <si>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</si>
  <si>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</si>
  <si>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</si>
  <si>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</si>
  <si>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</si>
  <si>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</si>
  <si>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</si>
  <si>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</si>
  <si>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</si>
  <si>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</si>
  <si>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</si>
  <si>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</si>
  <si>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</si>
  <si>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</si>
  <si>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</si>
  <si>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</si>
  <si>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</si>
  <si>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</si>
  <si>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</si>
  <si>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</si>
  <si>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</si>
  <si>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</si>
  <si>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</si>
  <si>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</si>
  <si>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</si>
  <si>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</si>
  <si>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</si>
  <si>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</si>
  <si>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</si>
  <si>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</si>
  <si>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</si>
  <si>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</si>
  <si>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</si>
  <si>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</si>
  <si>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</si>
  <si>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</si>
  <si>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</si>
  <si>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</si>
  <si>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</si>
  <si>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</si>
  <si>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</si>
  <si>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</si>
  <si>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</si>
  <si>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</si>
  <si>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</si>
  <si>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</si>
  <si>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</si>
  <si>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</si>
  <si>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</si>
  <si>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</si>
  <si>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</si>
  <si>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</si>
  <si>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</si>
  <si>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</si>
  <si>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</si>
  <si>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</si>
  <si>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</si>
  <si>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</si>
  <si>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</si>
  <si>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</si>
  <si>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</si>
  <si>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</si>
  <si>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</si>
  <si>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</si>
  <si>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</si>
  <si>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</si>
  <si>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</si>
  <si>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</si>
  <si>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</si>
  <si>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</si>
  <si>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</si>
  <si>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</si>
  <si>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</si>
  <si>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</si>
  <si>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</si>
  <si>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</si>
  <si>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</si>
  <si>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</si>
  <si>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</si>
  <si>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</si>
  <si>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</si>
  <si>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</si>
  <si>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</si>
  <si>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</si>
  <si>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</si>
  <si>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</si>
  <si>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</si>
  <si>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</si>
  <si>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</si>
  <si>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</si>
  <si>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</si>
  <si>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</si>
  <si>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</si>
  <si>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</si>
  <si>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</si>
  <si>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</si>
  <si>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</si>
  <si>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</si>
  <si>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</si>
  <si>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</si>
  <si>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</si>
  <si>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</si>
  <si>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</si>
  <si>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</si>
  <si>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</si>
  <si>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</si>
  <si>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</si>
  <si>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</si>
  <si>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</si>
  <si>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</si>
  <si>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</si>
  <si>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</si>
  <si>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</si>
  <si>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</si>
  <si>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</si>
  <si>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</si>
  <si>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</si>
  <si>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</si>
  <si>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</si>
  <si>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</si>
  <si>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</si>
  <si>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</si>
  <si>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</si>
  <si>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</si>
  <si>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</si>
  <si>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</si>
  <si>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</si>
  <si>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</si>
  <si>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</si>
  <si>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</si>
  <si>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</si>
  <si>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</si>
  <si>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</si>
  <si>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</si>
  <si>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</si>
  <si>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</si>
  <si>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</si>
  <si>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</si>
  <si>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</si>
  <si>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</si>
  <si>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</si>
  <si>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</si>
  <si>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</si>
  <si>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</si>
  <si>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</si>
  <si>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</si>
  <si>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</si>
  <si>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</si>
  <si>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</si>
  <si>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</si>
  <si>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</si>
  <si>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</si>
  <si>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</si>
  <si>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</si>
  <si>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</si>
  <si>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</si>
  <si>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</si>
  <si>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</si>
  <si>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</si>
  <si>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</si>
  <si>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</si>
  <si>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</si>
  <si>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</si>
  <si>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</si>
  <si>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</si>
  <si>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</si>
  <si>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</si>
  <si>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</si>
  <si>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</si>
  <si>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</si>
  <si>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</si>
  <si>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</si>
  <si>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</si>
  <si>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</si>
  <si>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</si>
  <si>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</si>
  <si>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</si>
  <si>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</si>
  <si>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</si>
  <si>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</si>
  <si>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</si>
  <si>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</si>
  <si>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</si>
  <si>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</si>
  <si>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</si>
  <si>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</si>
  <si>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</si>
  <si>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</si>
  <si>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</si>
  <si>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</si>
  <si>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</si>
  <si>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</si>
  <si>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</si>
  <si>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</si>
  <si>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</si>
  <si>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</si>
  <si>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</si>
  <si>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</si>
  <si>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</si>
  <si>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</si>
  <si>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</si>
  <si>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</si>
  <si>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</si>
  <si>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</si>
  <si>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</si>
  <si>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</si>
  <si>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</si>
  <si>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</si>
  <si>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</si>
  <si>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</si>
  <si>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</si>
  <si>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</si>
  <si>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</si>
  <si>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</si>
  <si>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</si>
  <si>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</si>
  <si>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</si>
  <si>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</si>
  <si>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</si>
  <si>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</si>
  <si>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</si>
  <si>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</si>
  <si>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</si>
  <si>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</si>
  <si>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</si>
  <si>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</si>
  <si>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</si>
  <si>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</si>
  <si>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</si>
  <si>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</si>
  <si>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</si>
  <si>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</si>
  <si>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</si>
  <si>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</si>
  <si>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</si>
  <si>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</si>
  <si>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</si>
  <si>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</si>
  <si>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</si>
  <si>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</si>
  <si>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</si>
  <si>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</si>
  <si>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</si>
  <si>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</si>
  <si>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</si>
  <si>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</si>
  <si>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</si>
  <si>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</si>
  <si>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</si>
  <si>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</si>
  <si>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</si>
  <si>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</si>
  <si>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</si>
  <si>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</si>
  <si>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</si>
  <si>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</si>
  <si>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</si>
  <si>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</si>
  <si>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</si>
  <si>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</si>
  <si>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</si>
  <si>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</si>
  <si>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</si>
  <si>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</si>
  <si>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</si>
  <si>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</si>
  <si>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</si>
  <si>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</si>
  <si>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</si>
  <si>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</si>
  <si>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</si>
  <si>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</si>
  <si>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</si>
  <si>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</si>
  <si>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</si>
  <si>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</si>
  <si>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</si>
  <si>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</si>
  <si>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</si>
  <si>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</si>
  <si>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</si>
  <si>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</si>
  <si>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</si>
  <si>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</si>
  <si>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</si>
  <si>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</si>
  <si>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</si>
  <si>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</si>
  <si>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</si>
  <si>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</si>
  <si>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</si>
  <si>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</si>
  <si>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</si>
  <si>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</si>
  <si>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</si>
  <si>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</si>
  <si>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</si>
  <si>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</si>
  <si>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</si>
  <si>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</si>
  <si>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</si>
  <si>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</si>
  <si>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</si>
  <si>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</si>
  <si>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</si>
  <si>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</si>
  <si>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</si>
  <si>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</si>
  <si>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</si>
  <si>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</si>
  <si>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</si>
  <si>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</si>
  <si>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</si>
  <si>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</si>
  <si>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</si>
  <si>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</si>
  <si>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</si>
  <si>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</si>
  <si>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</si>
  <si>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</si>
  <si>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</si>
  <si>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</si>
  <si>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</si>
  <si>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</si>
  <si>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</si>
  <si>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</si>
  <si>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</si>
  <si>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</si>
  <si>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</si>
  <si>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</si>
  <si>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</si>
  <si>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</si>
  <si>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</si>
  <si>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</si>
  <si>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</si>
  <si>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</si>
  <si>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</si>
  <si>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</si>
  <si>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</si>
  <si>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</si>
  <si>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</si>
  <si>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</si>
  <si>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</si>
  <si>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</si>
  <si>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</si>
  <si>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</si>
  <si>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</si>
  <si>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</si>
  <si>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</si>
  <si>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</si>
  <si>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</si>
  <si>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</si>
  <si>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</si>
  <si>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</si>
  <si>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</si>
  <si>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</si>
  <si>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</si>
  <si>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</si>
  <si>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</si>
  <si>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</si>
  <si>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</si>
  <si>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</si>
  <si>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</si>
  <si>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</si>
  <si>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</si>
  <si>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</si>
  <si>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</si>
  <si>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</si>
  <si>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</si>
  <si>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</si>
  <si>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</si>
  <si>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</si>
  <si>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</si>
  <si>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</si>
  <si>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</si>
  <si>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</si>
  <si>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</si>
  <si>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</si>
  <si>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</si>
  <si>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</si>
  <si>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</si>
  <si>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</si>
  <si>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</si>
  <si>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</si>
  <si>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</si>
  <si>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</si>
  <si>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</si>
  <si>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</si>
  <si>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</si>
  <si>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</si>
  <si>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</si>
  <si>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</si>
  <si>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</si>
  <si>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</si>
  <si>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</si>
  <si>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</si>
  <si>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</si>
  <si>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</si>
  <si>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</si>
  <si>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</si>
  <si>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</si>
  <si>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</si>
  <si>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</si>
  <si>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</si>
  <si>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</si>
  <si>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</si>
  <si>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</si>
  <si>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</si>
  <si>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</si>
  <si>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</si>
  <si>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</si>
  <si>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</si>
  <si>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</si>
  <si>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</si>
  <si>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</si>
  <si>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</si>
  <si>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</si>
  <si>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</si>
  <si>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</si>
  <si>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</si>
  <si>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</si>
  <si>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</si>
  <si>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</si>
  <si>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</si>
  <si>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</si>
  <si>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</si>
  <si>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</si>
  <si>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</si>
  <si>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</si>
  <si>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</si>
  <si>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</si>
  <si>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</si>
  <si>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</si>
  <si>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</si>
  <si>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</si>
  <si>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</si>
  <si>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</si>
  <si>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</si>
  <si>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</si>
  <si>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</si>
  <si>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</si>
  <si>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</si>
  <si>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</si>
  <si>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</si>
  <si>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</si>
  <si>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</si>
  <si>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</si>
  <si>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</si>
  <si>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</si>
  <si>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</si>
  <si>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</si>
  <si>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</si>
  <si>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</si>
  <si>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</si>
  <si>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</si>
  <si>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</si>
  <si>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</si>
  <si>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</si>
  <si>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</si>
  <si>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</si>
  <si>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</si>
  <si>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</si>
  <si>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</si>
  <si>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</si>
  <si>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</si>
  <si>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</si>
  <si>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</si>
  <si>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</si>
  <si>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</si>
  <si>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</si>
  <si>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</si>
  <si>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</si>
  <si>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</si>
  <si>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</si>
  <si>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</si>
  <si>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</si>
  <si>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</si>
  <si>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</si>
  <si>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</si>
  <si>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</si>
  <si>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</si>
  <si>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</si>
  <si>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</si>
  <si>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</si>
  <si>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</si>
  <si>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</si>
  <si>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</si>
  <si>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</si>
  <si>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</si>
  <si>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</si>
  <si>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</si>
  <si>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</si>
  <si>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</si>
  <si>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</si>
  <si>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</si>
  <si>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</si>
  <si>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</si>
  <si>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</si>
  <si>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</si>
  <si>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</si>
  <si>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</si>
  <si>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</si>
  <si>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</si>
  <si>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</si>
  <si>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</si>
  <si>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</si>
  <si>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</si>
  <si>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</si>
  <si>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</si>
  <si>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</si>
  <si>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</si>
  <si>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</si>
  <si>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</si>
  <si>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</si>
  <si>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</si>
  <si>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</si>
  <si>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</si>
  <si>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</si>
  <si>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</si>
  <si>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</si>
  <si>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</si>
  <si>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</si>
  <si>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</si>
  <si>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</si>
  <si>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</si>
  <si>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</si>
  <si>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</si>
  <si>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</si>
  <si>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</si>
  <si>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</si>
  <si>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</si>
  <si>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</si>
  <si>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</si>
  <si>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</si>
  <si>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</si>
  <si>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</si>
  <si>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</si>
  <si>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</si>
  <si>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</si>
  <si>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</si>
  <si>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</si>
  <si>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</si>
  <si>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</si>
  <si>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</si>
  <si>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</si>
  <si>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</si>
  <si>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</si>
  <si>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</si>
  <si>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</si>
  <si>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</si>
  <si>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</si>
  <si>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</si>
  <si>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</si>
  <si>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</si>
  <si>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</si>
  <si>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</si>
  <si>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</si>
  <si>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</si>
  <si>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</si>
  <si>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</si>
  <si>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</si>
  <si>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</si>
  <si>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</si>
  <si>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</si>
  <si>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</si>
  <si>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</si>
  <si>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</si>
  <si>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</si>
  <si>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</si>
  <si>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</si>
  <si>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</si>
  <si>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</si>
  <si>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</si>
  <si>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</si>
  <si>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</si>
  <si>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</si>
  <si>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</si>
  <si>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</si>
  <si>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</si>
  <si>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</si>
  <si>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</si>
  <si>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</si>
  <si>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</si>
  <si>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</si>
  <si>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</si>
  <si>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</si>
  <si>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</si>
  <si>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</si>
  <si>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</si>
  <si>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</si>
  <si>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</si>
  <si>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</si>
  <si>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</si>
  <si>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</si>
  <si>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</si>
  <si>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</si>
  <si>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</si>
  <si>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</si>
  <si>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</si>
  <si>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</si>
  <si>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</si>
  <si>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</si>
  <si>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</si>
  <si>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</si>
  <si>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</si>
  <si>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</si>
  <si>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</si>
  <si>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</si>
  <si>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</si>
  <si>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</si>
  <si>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</si>
  <si>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</si>
  <si>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</si>
  <si>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</si>
  <si>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</si>
  <si>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</si>
  <si>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</si>
  <si>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</si>
  <si>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</si>
  <si>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</si>
  <si>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</si>
  <si>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</si>
  <si>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</si>
  <si>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</si>
  <si>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</si>
  <si>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</si>
  <si>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</si>
  <si>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</si>
  <si>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</si>
  <si>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</si>
  <si>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</si>
  <si>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</si>
  <si>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</si>
  <si>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</si>
  <si>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</si>
  <si>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</si>
  <si>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</si>
  <si>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</si>
  <si>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</si>
  <si>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</si>
  <si>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</si>
  <si>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</si>
  <si>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</si>
  <si>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</si>
  <si>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</si>
  <si>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</si>
  <si>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</si>
  <si>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</si>
  <si>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</si>
  <si>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</si>
  <si>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</si>
  <si>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</si>
  <si>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</si>
  <si>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</si>
  <si>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</si>
  <si>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</si>
  <si>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</si>
  <si>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</si>
  <si>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</si>
  <si>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</si>
  <si>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</si>
  <si>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</si>
  <si>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</si>
  <si>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</si>
  <si>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</si>
  <si>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</si>
  <si>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</si>
  <si>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</si>
  <si>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</si>
  <si>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</si>
  <si>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</si>
  <si>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</si>
  <si>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</si>
  <si>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</si>
  <si>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</si>
  <si>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</si>
  <si>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</si>
  <si>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</si>
  <si>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</si>
  <si>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</si>
  <si>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</si>
  <si>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</si>
  <si>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</si>
  <si>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</si>
  <si>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</si>
  <si>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</si>
  <si>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</si>
  <si>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</si>
  <si>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</si>
  <si>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</si>
  <si>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</si>
  <si>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</si>
  <si>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</si>
  <si>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</si>
  <si>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</si>
  <si>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</si>
  <si>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</si>
  <si>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</si>
  <si>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</si>
  <si>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</si>
  <si>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</si>
  <si>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</si>
  <si>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</si>
  <si>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</si>
  <si>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</si>
  <si>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</si>
  <si>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</si>
  <si>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</si>
  <si>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</si>
  <si>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</si>
  <si>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</si>
  <si>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</si>
  <si>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</si>
  <si>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</si>
  <si>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</si>
  <si>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</si>
  <si>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</si>
  <si>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</si>
  <si>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</si>
  <si>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</si>
  <si>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</si>
  <si>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</si>
  <si>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</si>
  <si>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</si>
  <si>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</si>
  <si>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</si>
  <si>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</si>
  <si>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</si>
  <si>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</si>
  <si>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</si>
  <si>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</si>
  <si>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</si>
  <si>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</si>
  <si>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</si>
  <si>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</si>
  <si>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</si>
  <si>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</si>
  <si>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</si>
  <si>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</si>
  <si>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</si>
  <si>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</si>
  <si>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</si>
  <si>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</si>
  <si>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</si>
  <si>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</si>
  <si>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</si>
  <si>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</si>
  <si>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</si>
  <si>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</si>
  <si>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</si>
  <si>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</si>
  <si>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</si>
  <si>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</si>
  <si>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</si>
  <si>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</si>
  <si>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</si>
  <si>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</si>
  <si>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</si>
  <si>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</si>
  <si>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</si>
  <si>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</si>
  <si>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</si>
  <si>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</si>
  <si>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</si>
  <si>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</si>
  <si>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</si>
  <si>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</si>
  <si>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</si>
  <si>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</si>
  <si>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</si>
  <si>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</si>
  <si>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</si>
  <si>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</si>
  <si>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</si>
  <si>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</si>
  <si>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</si>
  <si>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</si>
  <si>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</si>
  <si>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</si>
  <si>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</si>
  <si>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</si>
  <si>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</si>
  <si>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</si>
  <si>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</si>
  <si>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</si>
  <si>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</si>
  <si>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</si>
  <si>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</si>
  <si>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</si>
  <si>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</si>
  <si>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</si>
  <si>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</si>
  <si>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</si>
  <si>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</si>
  <si>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</si>
  <si>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</si>
  <si>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</si>
  <si>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</si>
  <si>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</si>
  <si>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</si>
  <si>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</si>
  <si>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</si>
  <si>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</si>
  <si>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</si>
  <si>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</si>
  <si>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</si>
  <si>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</si>
  <si>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</si>
  <si>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</si>
  <si>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</si>
  <si>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</si>
  <si>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</si>
  <si>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</si>
  <si>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</si>
  <si>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</si>
  <si>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</si>
  <si>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</si>
  <si>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</si>
  <si>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</si>
  <si>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</si>
  <si>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</si>
  <si>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</si>
  <si>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</si>
  <si>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</si>
  <si>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</si>
  <si>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</si>
  <si>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</si>
  <si>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</si>
  <si>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</si>
  <si>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</si>
  <si>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</si>
  <si>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</si>
  <si>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</si>
  <si>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</si>
  <si>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</si>
  <si>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</si>
  <si>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</si>
  <si>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</si>
  <si>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</si>
  <si>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</si>
  <si>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</si>
  <si>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</si>
  <si>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</si>
  <si>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</si>
  <si>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</si>
  <si>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</si>
  <si>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</si>
  <si>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</si>
  <si>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</si>
  <si>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</si>
  <si>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</si>
  <si>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</si>
  <si>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</si>
  <si>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</si>
  <si>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</si>
  <si>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</si>
  <si>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</si>
  <si>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</si>
  <si>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</si>
  <si>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</si>
  <si>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</si>
  <si>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</si>
  <si>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</si>
  <si>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</si>
  <si>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</si>
  <si>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</si>
  <si>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</si>
  <si>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</si>
  <si>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</si>
  <si>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</si>
  <si>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</si>
  <si>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</si>
  <si>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</si>
  <si>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</si>
  <si>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</si>
  <si>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</si>
  <si>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</si>
  <si>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</si>
  <si>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</si>
  <si>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</si>
  <si>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</si>
  <si>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</si>
  <si>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</si>
  <si>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</si>
  <si>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</si>
  <si>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</si>
  <si>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</si>
  <si>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</si>
  <si>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</si>
  <si>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</si>
  <si>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</si>
  <si>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</si>
  <si>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</si>
  <si>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</si>
  <si>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</si>
  <si>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</si>
  <si>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</si>
  <si>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</si>
  <si>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</si>
  <si>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</si>
  <si>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</si>
  <si>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</si>
  <si>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</si>
  <si>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</si>
  <si>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</si>
  <si>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</si>
  <si>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</si>
  <si>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</si>
  <si>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</si>
  <si>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</si>
  <si>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</si>
  <si>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</si>
  <si>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</si>
  <si>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</si>
  <si>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</si>
  <si>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</si>
  <si>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</si>
  <si>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</si>
  <si>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</si>
  <si>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</si>
  <si>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</si>
  <si>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</si>
  <si>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</si>
  <si>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</si>
  <si>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</si>
  <si>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</si>
  <si>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</si>
  <si>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</si>
  <si>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</si>
  <si>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</si>
  <si>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</si>
  <si>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</si>
  <si>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</si>
  <si>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</si>
  <si>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</si>
  <si>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</si>
  <si>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</si>
  <si>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</si>
  <si>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</si>
  <si>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</si>
  <si>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</si>
  <si>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</si>
  <si>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</si>
  <si>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</si>
  <si>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</si>
  <si>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</si>
  <si>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</si>
  <si>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</si>
  <si>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</si>
  <si>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</si>
  <si>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</si>
  <si>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</si>
  <si>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</si>
  <si>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</si>
  <si>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</si>
  <si>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</si>
  <si>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</si>
  <si>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</si>
  <si>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</si>
  <si>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</si>
  <si>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</si>
  <si>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</si>
  <si>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</si>
  <si>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</si>
  <si>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</si>
  <si>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</si>
  <si>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</si>
  <si>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</si>
  <si>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</si>
  <si>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</si>
  <si>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</si>
  <si>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</si>
  <si>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</si>
  <si>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</si>
  <si>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</si>
  <si>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</si>
  <si>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</si>
  <si>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</si>
  <si>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</si>
  <si>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</si>
  <si>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</si>
  <si>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</si>
  <si>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</si>
  <si>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</si>
  <si>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</si>
  <si>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</si>
  <si>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</si>
  <si>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</si>
  <si>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</si>
  <si>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</si>
  <si>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</si>
  <si>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</si>
  <si>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</si>
  <si>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</si>
  <si>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</si>
  <si>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</si>
  <si>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</si>
  <si>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</si>
  <si>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</si>
  <si>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</si>
  <si>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</si>
  <si>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</si>
  <si>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</si>
  <si>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</si>
  <si>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</si>
  <si>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</si>
  <si>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</si>
  <si>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</si>
  <si>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</si>
  <si>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</si>
  <si>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</si>
  <si>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</si>
  <si>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</si>
  <si>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</si>
  <si>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</si>
  <si>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</si>
  <si>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</si>
  <si>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</si>
  <si>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</si>
  <si>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</si>
  <si>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</si>
  <si>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</si>
  <si>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</si>
  <si>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</si>
  <si>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</si>
  <si>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</si>
  <si>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</si>
  <si>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</si>
  <si>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</si>
  <si>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</si>
  <si>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</si>
  <si>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</si>
  <si>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</si>
  <si>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</si>
  <si>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</si>
  <si>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</si>
  <si>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</si>
  <si>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</si>
  <si>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</si>
  <si>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</si>
  <si>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</si>
  <si>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</si>
  <si>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</si>
  <si>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</si>
  <si>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</si>
  <si>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</si>
  <si>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</si>
  <si>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</si>
  <si>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</si>
  <si>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</si>
  <si>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</si>
  <si>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</si>
  <si>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</si>
  <si>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</si>
  <si>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</si>
  <si>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</si>
  <si>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</si>
  <si>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</si>
  <si>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</si>
  <si>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</si>
  <si>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</si>
  <si>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</si>
  <si>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</si>
  <si>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</si>
  <si>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</si>
  <si>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</si>
  <si>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</si>
  <si>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</si>
  <si>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</si>
  <si>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</si>
  <si>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</si>
  <si>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</si>
  <si>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</si>
  <si>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</si>
  <si>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</si>
  <si>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</si>
  <si>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</si>
  <si>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</si>
  <si>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</si>
  <si>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</si>
  <si>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</si>
  <si>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</si>
  <si>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</si>
  <si>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</si>
  <si>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</si>
  <si>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</si>
  <si>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</si>
  <si>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</si>
  <si>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</si>
  <si>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</si>
  <si>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</si>
  <si>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</si>
  <si>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</si>
  <si>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</si>
  <si>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</si>
  <si>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</si>
  <si>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</si>
  <si>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</si>
  <si>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</si>
  <si>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</si>
  <si>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</si>
  <si>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</si>
  <si>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</si>
  <si>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</si>
  <si>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</si>
  <si>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</si>
  <si>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</si>
  <si>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</si>
  <si>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</si>
  <si>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</si>
  <si>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</si>
  <si>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</si>
  <si>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</si>
  <si>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</si>
  <si>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</si>
  <si>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</si>
  <si>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</si>
  <si>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</si>
  <si>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</si>
  <si>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</si>
  <si>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</si>
  <si>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</si>
  <si>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</si>
  <si>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</si>
  <si>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</si>
  <si>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</si>
  <si>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</si>
  <si>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</si>
  <si>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</si>
  <si>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</si>
  <si>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</si>
  <si>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</si>
  <si>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</si>
  <si>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</si>
  <si>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</si>
  <si>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</si>
  <si>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</si>
  <si>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</si>
  <si>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</si>
  <si>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</si>
  <si>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</si>
  <si>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</si>
  <si>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</si>
  <si>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</si>
  <si>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</si>
  <si>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</si>
  <si>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</si>
  <si>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</si>
  <si>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</si>
  <si>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</si>
  <si>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</si>
  <si>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</si>
  <si>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</si>
  <si>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</si>
  <si>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</si>
  <si>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</si>
  <si>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</si>
  <si>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</si>
  <si>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</si>
  <si>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</si>
  <si>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</si>
  <si>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</si>
  <si>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</si>
  <si>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</si>
  <si>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</si>
  <si>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</si>
  <si>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</si>
  <si>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</si>
  <si>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</si>
  <si>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</si>
  <si>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</si>
  <si>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</si>
  <si>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</si>
  <si>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</si>
  <si>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</si>
  <si>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</si>
  <si>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</si>
  <si>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</si>
  <si>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</si>
  <si>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</si>
  <si>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</si>
  <si>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</si>
  <si>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</si>
  <si>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</si>
  <si>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</si>
  <si>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</si>
  <si>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</si>
  <si>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</si>
  <si>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</si>
  <si>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</si>
  <si>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</si>
  <si>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</si>
  <si>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</si>
  <si>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</si>
  <si>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</si>
  <si>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</si>
  <si>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</si>
  <si>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</si>
  <si>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</si>
  <si>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</si>
  <si>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</si>
  <si>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</si>
  <si>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</si>
  <si>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</si>
  <si>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</si>
  <si>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</si>
  <si>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</si>
  <si>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</si>
  <si>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</si>
  <si>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</si>
  <si>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</si>
  <si>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</si>
  <si>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</si>
  <si>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</si>
  <si>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</si>
  <si>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</si>
  <si>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</si>
  <si>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</si>
  <si>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</si>
  <si>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</si>
  <si>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</si>
  <si>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</si>
  <si>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</si>
  <si>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</si>
  <si>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</si>
  <si>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</si>
  <si>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</si>
  <si>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</si>
  <si>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</si>
  <si>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</si>
  <si>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</si>
  <si>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</si>
  <si>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</si>
  <si>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</si>
  <si>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</si>
  <si>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</si>
  <si>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</si>
  <si>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</si>
  <si>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</si>
  <si>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</si>
  <si>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</si>
  <si>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</si>
  <si>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</si>
  <si>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</si>
  <si>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</si>
  <si>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</si>
  <si>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</si>
  <si>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</si>
  <si>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</si>
  <si>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</si>
  <si>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</si>
  <si>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</si>
  <si>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</si>
  <si>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</si>
  <si>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</si>
  <si>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</si>
  <si>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</si>
  <si>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</si>
  <si>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</si>
  <si>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</si>
  <si>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</si>
  <si>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</si>
  <si>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</si>
  <si>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</si>
  <si>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</si>
  <si>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</si>
  <si>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</si>
  <si>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</si>
  <si>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</si>
  <si>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</si>
  <si>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</si>
  <si>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</si>
  <si>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</si>
  <si>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</si>
  <si>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</si>
  <si>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</si>
  <si>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</si>
  <si>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</si>
  <si>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</si>
  <si>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</si>
  <si>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</si>
  <si>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</si>
  <si>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</si>
  <si>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</si>
  <si>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</si>
  <si>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</si>
  <si>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</si>
  <si>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</si>
  <si>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</si>
  <si>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</si>
  <si>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</si>
  <si>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</si>
  <si>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</si>
  <si>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</si>
  <si>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</si>
  <si>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</si>
  <si>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</si>
  <si>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</si>
  <si>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</si>
  <si>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</si>
  <si>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</si>
  <si>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</si>
  <si>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</si>
  <si>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</si>
  <si>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</si>
  <si>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</si>
  <si>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</si>
  <si>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</si>
  <si>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</si>
  <si>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</si>
  <si>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</si>
  <si>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</si>
  <si>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</si>
  <si>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</si>
  <si>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</si>
  <si>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</si>
  <si>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</si>
  <si>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</si>
  <si>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</si>
  <si>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</si>
  <si>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</si>
  <si>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</si>
  <si>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</si>
  <si>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</si>
  <si>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</si>
  <si>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</si>
  <si>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</si>
  <si>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</si>
  <si>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</si>
  <si>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</si>
  <si>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</si>
  <si>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</si>
  <si>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</si>
  <si>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</si>
  <si>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</si>
  <si>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</si>
  <si>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</si>
  <si>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</si>
  <si>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</si>
  <si>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</si>
  <si>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</si>
  <si>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</si>
  <si>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</si>
  <si>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</si>
  <si>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</si>
  <si>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</si>
  <si>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</si>
  <si>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</si>
  <si>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</si>
  <si>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</si>
  <si>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</si>
  <si>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</si>
  <si>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</si>
  <si>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</si>
  <si>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</si>
  <si>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</si>
  <si>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</si>
  <si>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</si>
  <si>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</si>
  <si>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</si>
  <si>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</si>
  <si>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</si>
  <si>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</si>
  <si>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</si>
  <si>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</si>
  <si>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</si>
  <si>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</si>
  <si>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</si>
  <si>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</si>
  <si>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</si>
  <si>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</si>
  <si>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</si>
  <si>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</si>
  <si>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</si>
  <si>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</si>
  <si>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</si>
  <si>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</si>
  <si>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</si>
  <si>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</si>
  <si>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</si>
  <si>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</si>
  <si>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</si>
  <si>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</si>
  <si>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</si>
  <si>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</si>
  <si>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</si>
  <si>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</si>
  <si>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</si>
  <si>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</si>
  <si>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</si>
  <si>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</si>
  <si>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</si>
  <si>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</si>
  <si>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</si>
  <si>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</si>
  <si>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</si>
  <si>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</si>
  <si>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</si>
  <si>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</si>
  <si>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</si>
  <si>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</si>
  <si>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</si>
  <si>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</si>
  <si>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</si>
  <si>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</si>
  <si>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</si>
  <si>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</si>
  <si>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</si>
  <si>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</si>
  <si>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</si>
  <si>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</si>
  <si>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</si>
  <si>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</si>
  <si>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</si>
  <si>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</si>
  <si>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</si>
  <si>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</si>
  <si>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</si>
  <si>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</si>
  <si>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</si>
  <si>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</si>
  <si>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</si>
  <si>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</si>
  <si>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</si>
  <si>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</si>
  <si>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</si>
  <si>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</si>
  <si>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</si>
  <si>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</si>
  <si>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</si>
  <si>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</si>
  <si>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</si>
  <si>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</si>
  <si>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</si>
  <si>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</si>
  <si>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</si>
  <si>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</si>
  <si>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</si>
  <si>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</si>
  <si>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</si>
  <si>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</si>
  <si>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</si>
  <si>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</si>
  <si>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</si>
  <si>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</si>
  <si>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</si>
  <si>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</si>
  <si>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</si>
  <si>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</si>
  <si>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</si>
  <si>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</si>
  <si>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</si>
  <si>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</si>
  <si>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</si>
  <si>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</si>
  <si>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</si>
  <si>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</si>
  <si>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</si>
  <si>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</si>
  <si>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</si>
  <si>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</si>
  <si>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</si>
  <si>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</si>
  <si>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</si>
  <si>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</si>
  <si>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</si>
  <si>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</si>
  <si>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</si>
  <si>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</si>
  <si>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</si>
  <si>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</si>
  <si>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</si>
  <si>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</si>
  <si>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</si>
  <si>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</si>
  <si>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</si>
  <si>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</si>
  <si>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</si>
  <si>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</si>
  <si>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</si>
  <si>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</si>
  <si>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</si>
  <si>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</si>
  <si>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</si>
  <si>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</si>
  <si>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</si>
  <si>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</si>
  <si>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</si>
  <si>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</si>
  <si>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</si>
  <si>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</si>
  <si>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</si>
  <si>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</si>
  <si>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</si>
  <si>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</si>
  <si>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</si>
  <si>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</si>
  <si>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</si>
  <si>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</si>
  <si>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</si>
  <si>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</si>
  <si>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</si>
  <si>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</si>
  <si>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</si>
  <si>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</si>
  <si>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</si>
  <si>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</si>
  <si>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</si>
  <si>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</si>
  <si>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</si>
  <si>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</si>
  <si>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</si>
  <si>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</si>
  <si>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</si>
  <si>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</si>
  <si>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</si>
  <si>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</si>
  <si>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</si>
  <si>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</si>
  <si>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</si>
  <si>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</si>
  <si>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</si>
  <si>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</si>
  <si>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</si>
  <si>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</si>
  <si>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</si>
  <si>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</si>
  <si>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</si>
  <si>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</si>
  <si>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</si>
  <si>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</si>
  <si>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</si>
  <si>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</si>
  <si>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</si>
  <si>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</si>
  <si>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</si>
  <si>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</si>
  <si>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</si>
  <si>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</si>
  <si>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</si>
  <si>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</si>
  <si>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</si>
  <si>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</si>
  <si>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</si>
  <si>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</si>
  <si>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</si>
  <si>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</si>
  <si>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</si>
  <si>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</si>
  <si>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</si>
  <si>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</si>
  <si>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</si>
  <si>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</si>
  <si>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</si>
  <si>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</si>
  <si>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</si>
  <si>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</si>
  <si>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</si>
  <si>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</si>
  <si>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</si>
  <si>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</si>
  <si>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</si>
  <si>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</si>
  <si>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</si>
  <si>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</si>
  <si>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</si>
  <si>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</si>
  <si>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</si>
  <si>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</si>
  <si>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</si>
  <si>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</si>
  <si>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</si>
  <si>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</si>
  <si>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</si>
  <si>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</si>
  <si>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</si>
  <si>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</si>
  <si>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</si>
  <si>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</si>
  <si>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</si>
  <si>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</si>
  <si>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</si>
  <si>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</si>
  <si>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</si>
  <si>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</si>
  <si>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</si>
  <si>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</si>
  <si>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</si>
  <si>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</si>
  <si>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</si>
  <si>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</si>
  <si>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</si>
  <si>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</si>
  <si>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</si>
  <si>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</si>
  <si>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</si>
  <si>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</si>
  <si>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</si>
  <si>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</si>
  <si>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</si>
  <si>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</si>
  <si>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</si>
  <si>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</si>
  <si>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</si>
  <si>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</si>
  <si>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</si>
  <si>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</si>
  <si>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</si>
  <si>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</si>
  <si>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</si>
  <si>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</si>
  <si>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</si>
  <si>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</si>
  <si>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</si>
  <si>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</si>
  <si>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</si>
  <si>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</si>
  <si>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</si>
  <si>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</si>
  <si>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</si>
  <si>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</si>
  <si>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</si>
  <si>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</si>
  <si>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</si>
  <si>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</si>
  <si>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</si>
  <si>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</si>
  <si>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</si>
  <si>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</si>
  <si>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</si>
  <si>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</si>
  <si>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</si>
  <si>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</si>
  <si>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</si>
  <si>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</si>
  <si>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</si>
  <si>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</si>
  <si>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</si>
  <si>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</si>
  <si>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</si>
  <si>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</si>
  <si>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</si>
  <si>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</si>
  <si>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</si>
  <si>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</si>
  <si>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</si>
  <si>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</si>
  <si>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</si>
  <si>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</si>
  <si>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</si>
  <si>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</si>
  <si>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</si>
  <si>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</si>
  <si>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</si>
  <si>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</si>
  <si>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</si>
  <si>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</si>
  <si>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</si>
  <si>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</si>
  <si>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</si>
  <si>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</si>
  <si>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</si>
  <si>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</si>
  <si>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</si>
  <si>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</si>
  <si>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</si>
  <si>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</si>
  <si>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</si>
  <si>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</si>
  <si>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</si>
  <si>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</si>
  <si>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</si>
  <si>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</si>
  <si>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</si>
  <si>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</si>
  <si>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</si>
  <si>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</si>
  <si>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</si>
  <si>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</si>
  <si>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</si>
  <si>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</si>
  <si>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</si>
  <si>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</si>
  <si>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</si>
  <si>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</si>
  <si>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</si>
  <si>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</si>
  <si>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</si>
  <si>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</si>
  <si>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</si>
  <si>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</si>
  <si>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</si>
  <si>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</si>
  <si>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</si>
  <si>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</si>
  <si>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</si>
  <si>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</si>
  <si>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</si>
  <si>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</si>
  <si>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</si>
  <si>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</si>
  <si>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</si>
  <si>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</si>
  <si>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</si>
  <si>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</si>
  <si>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</si>
  <si>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</si>
  <si>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</si>
  <si>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</si>
  <si>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</si>
  <si>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</si>
  <si>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</si>
  <si>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</si>
  <si>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</si>
  <si>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</si>
  <si>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</si>
  <si>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</si>
  <si>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</si>
  <si>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</si>
  <si>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</si>
  <si>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</si>
  <si>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</si>
  <si>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</si>
  <si>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</si>
  <si>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</si>
  <si>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</si>
  <si>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</si>
  <si>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</si>
  <si>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</si>
  <si>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</si>
  <si>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</si>
  <si>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</si>
  <si>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</si>
  <si>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</si>
  <si>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</si>
  <si>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</si>
  <si>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</si>
  <si>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</si>
  <si>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</si>
  <si>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</si>
  <si>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</si>
  <si>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</si>
  <si>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</si>
  <si>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</si>
  <si>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</si>
  <si>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</si>
  <si>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</si>
  <si>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</si>
  <si>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</si>
  <si>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</si>
  <si>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</si>
  <si>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</si>
  <si>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</si>
  <si>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</si>
  <si>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</si>
  <si>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</si>
  <si>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</si>
  <si>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</si>
  <si>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</si>
  <si>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</si>
  <si>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</si>
  <si>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</si>
  <si>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</si>
  <si>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</si>
  <si>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</si>
  <si>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</si>
  <si>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</si>
  <si>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</si>
  <si>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</si>
  <si>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</si>
  <si>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</si>
  <si>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</si>
  <si>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</si>
  <si>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</si>
  <si>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</si>
  <si>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</si>
  <si>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</si>
  <si>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</si>
  <si>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</si>
  <si>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</si>
  <si>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</si>
  <si>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</si>
  <si>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</si>
  <si>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</si>
  <si>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</si>
  <si>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</si>
  <si>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</si>
  <si>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</si>
  <si>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</si>
  <si>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</si>
  <si>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</si>
  <si>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</si>
  <si>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</si>
  <si>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</si>
  <si>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</si>
  <si>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</si>
  <si>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</si>
  <si>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</si>
  <si>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</si>
  <si>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</si>
  <si>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</si>
  <si>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</si>
  <si>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</si>
  <si>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</si>
  <si>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</si>
  <si>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</si>
  <si>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</si>
  <si>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</si>
  <si>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</si>
  <si>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</si>
  <si>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</si>
  <si>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</si>
  <si>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</si>
  <si>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</si>
  <si>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</si>
  <si>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</si>
  <si>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</si>
  <si>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</si>
  <si>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</si>
  <si>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</si>
  <si>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</si>
  <si>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</si>
  <si>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</si>
  <si>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</si>
  <si>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</si>
  <si>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</si>
  <si>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</si>
  <si>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</si>
  <si>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</si>
  <si>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</si>
  <si>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</si>
  <si>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</si>
  <si>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</si>
  <si>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</si>
  <si>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</si>
  <si>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</si>
  <si>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</si>
  <si>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</si>
  <si>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</si>
  <si>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</si>
  <si>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</si>
  <si>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</si>
  <si>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</si>
  <si>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</si>
  <si>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</si>
  <si>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</si>
  <si>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</si>
  <si>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</si>
  <si>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</si>
  <si>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</si>
  <si>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</si>
  <si>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</si>
  <si>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</si>
  <si>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</si>
  <si>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</si>
  <si>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</si>
  <si>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</si>
  <si>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</si>
  <si>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</si>
  <si>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</si>
  <si>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</si>
  <si>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</si>
  <si>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</si>
  <si>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</si>
  <si>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</si>
  <si>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</si>
  <si>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</si>
  <si>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</si>
  <si>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</si>
  <si>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</si>
  <si>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</si>
  <si>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</si>
  <si>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</si>
  <si>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</si>
  <si>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</si>
  <si>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</si>
  <si>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</si>
  <si>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</si>
  <si>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</si>
  <si>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</si>
  <si>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</si>
  <si>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</si>
  <si>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</si>
  <si>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</si>
  <si>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</si>
  <si>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</si>
  <si>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</si>
  <si>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</si>
  <si>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</si>
  <si>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</si>
  <si>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</si>
  <si>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</si>
  <si>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</si>
  <si>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</si>
  <si>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</si>
  <si>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</si>
  <si>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</si>
  <si>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</si>
  <si>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</si>
  <si>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</si>
  <si>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</si>
  <si>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</si>
  <si>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</si>
  <si>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</si>
  <si>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</si>
  <si>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</si>
  <si>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</si>
  <si>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</si>
  <si>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</si>
  <si>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</si>
  <si>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</si>
  <si>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</si>
  <si>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</si>
  <si>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</si>
  <si>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</si>
  <si>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</si>
  <si>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</si>
  <si>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</si>
  <si>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</si>
  <si>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</si>
  <si>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</si>
  <si>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</si>
  <si>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</si>
  <si>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</si>
  <si>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</si>
  <si>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</si>
  <si>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</si>
  <si>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</si>
  <si>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</si>
  <si>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</si>
  <si>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</si>
  <si>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</si>
  <si>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</si>
  <si>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</si>
  <si>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</si>
  <si>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</si>
  <si>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</si>
  <si>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</si>
  <si>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</si>
  <si>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</si>
  <si>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</si>
  <si>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</si>
  <si>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</si>
  <si>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</si>
  <si>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</si>
  <si>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</si>
  <si>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</si>
  <si>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</si>
  <si>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</si>
  <si>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</si>
  <si>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</si>
  <si>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</si>
  <si>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</si>
  <si>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</si>
  <si>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</si>
  <si>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</si>
  <si>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</si>
  <si>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</si>
  <si>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</si>
  <si>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</si>
  <si>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</si>
  <si>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</si>
  <si>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</si>
  <si>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</si>
  <si>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</si>
  <si>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</si>
  <si>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</si>
  <si>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</si>
  <si>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</si>
  <si>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</si>
  <si>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</si>
  <si>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</si>
  <si>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</si>
  <si>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</si>
  <si>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</si>
  <si>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</si>
  <si>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</si>
  <si>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</si>
  <si>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</si>
  <si>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</si>
  <si>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</si>
  <si>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</si>
  <si>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</si>
  <si>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</si>
  <si>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</si>
  <si>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</si>
  <si>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</si>
  <si>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</si>
  <si>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</si>
  <si>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</si>
  <si>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</si>
  <si>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</si>
  <si>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</si>
  <si>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</si>
  <si>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</si>
  <si>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</si>
  <si>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</si>
  <si>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</si>
  <si>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</si>
  <si>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</si>
  <si>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</si>
  <si>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</si>
  <si>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</si>
  <si>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</si>
  <si>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</si>
  <si>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</si>
  <si>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</si>
  <si>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</si>
  <si>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</si>
  <si>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</si>
  <si>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</si>
  <si>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</si>
  <si>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</si>
  <si>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</si>
  <si>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</si>
  <si>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</si>
  <si>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</si>
  <si>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</si>
  <si>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</si>
  <si>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</si>
  <si>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</si>
  <si>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</si>
  <si>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</si>
  <si>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</si>
  <si>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</si>
  <si>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</si>
  <si>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</si>
  <si>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</si>
  <si>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</si>
  <si>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</si>
  <si>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</si>
  <si>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</si>
  <si>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</si>
  <si>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</si>
  <si>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</si>
  <si>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</si>
  <si>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</si>
  <si>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</si>
  <si>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</si>
  <si>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</si>
  <si>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</si>
  <si>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</si>
  <si>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</si>
  <si>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</si>
  <si>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</si>
  <si>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</si>
  <si>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</si>
  <si>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</si>
  <si>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</si>
  <si>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</si>
  <si>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</si>
  <si>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</si>
  <si>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</si>
  <si>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</si>
  <si>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</si>
  <si>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</si>
  <si>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</si>
  <si>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</si>
  <si>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</si>
  <si>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</si>
  <si>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</si>
  <si>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</si>
  <si>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</si>
  <si>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</si>
  <si>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</si>
  <si>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</si>
  <si>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</si>
  <si>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</si>
  <si>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</si>
  <si>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</si>
  <si>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</si>
  <si>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</si>
  <si>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</si>
  <si>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</si>
  <si>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</si>
  <si>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</si>
  <si>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</si>
  <si>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</si>
  <si>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</si>
  <si>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</si>
  <si>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</si>
  <si>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</si>
  <si>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</si>
  <si>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</si>
  <si>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</si>
  <si>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</si>
  <si>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</si>
  <si>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</si>
  <si>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</si>
  <si>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</si>
  <si>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</si>
  <si>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</si>
  <si>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</si>
  <si>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</si>
  <si>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</si>
  <si>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</si>
  <si>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</si>
  <si>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</si>
  <si>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</si>
  <si>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</si>
  <si>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</si>
  <si>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</si>
  <si>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</si>
  <si>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</si>
  <si>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</si>
  <si>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</si>
  <si>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</si>
  <si>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</si>
  <si>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</si>
  <si>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</si>
  <si>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</si>
  <si>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</si>
  <si>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</si>
  <si>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</si>
  <si>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</si>
  <si>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</si>
  <si>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</si>
  <si>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</si>
  <si>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</si>
  <si>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</si>
  <si>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</si>
  <si>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</si>
  <si>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</si>
  <si>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</si>
  <si>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</si>
  <si>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</si>
  <si>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</si>
  <si>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</si>
  <si>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</si>
  <si>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</si>
  <si>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</si>
  <si>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</si>
  <si>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</si>
  <si>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</si>
  <si>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</si>
  <si>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</si>
  <si>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</si>
  <si>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</si>
  <si>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</si>
  <si>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</si>
  <si>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</si>
  <si>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</si>
  <si>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</si>
  <si>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</si>
  <si>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</si>
  <si>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</si>
  <si>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</si>
  <si>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</si>
  <si>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</si>
  <si>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</si>
  <si>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</si>
  <si>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</si>
  <si>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</si>
  <si>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</si>
  <si>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</si>
  <si>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</si>
  <si>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</si>
  <si>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</si>
  <si>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</si>
  <si>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</si>
  <si>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</si>
  <si>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</si>
  <si>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</si>
  <si>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</si>
  <si>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</si>
  <si>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</si>
  <si>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</si>
  <si>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</si>
  <si>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</si>
  <si>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</si>
  <si>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</si>
  <si>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</si>
  <si>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</si>
  <si>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</si>
  <si>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</si>
  <si>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</si>
  <si>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</si>
  <si>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</si>
  <si>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</si>
  <si>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</si>
  <si>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</si>
  <si>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</si>
  <si>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</si>
  <si>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</si>
  <si>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</si>
  <si>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</si>
  <si>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</si>
  <si>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</si>
  <si>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</si>
  <si>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</si>
  <si>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</si>
  <si>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</si>
  <si>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</si>
  <si>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</si>
  <si>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</si>
  <si>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</si>
  <si>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</si>
  <si>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</si>
  <si>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</si>
  <si>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</si>
  <si>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</si>
  <si>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</si>
  <si>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</si>
  <si>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</si>
  <si>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</si>
  <si>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</si>
  <si>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</si>
  <si>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</si>
  <si>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</si>
  <si>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</si>
  <si>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</si>
  <si>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</si>
  <si>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</si>
  <si>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</si>
  <si>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</si>
  <si>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</si>
  <si>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</si>
  <si>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</si>
  <si>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</si>
  <si>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</si>
  <si>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</si>
  <si>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</si>
  <si>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</si>
  <si>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</si>
  <si>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</si>
  <si>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</si>
  <si>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</si>
  <si>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</si>
  <si>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</si>
  <si>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</si>
  <si>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</si>
  <si>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</si>
  <si>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</si>
  <si>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</si>
  <si>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</si>
  <si>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</si>
  <si>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</si>
  <si>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</si>
  <si>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</si>
  <si>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</si>
  <si>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</si>
  <si>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</si>
  <si>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</si>
  <si>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</si>
  <si>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</si>
  <si>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</si>
  <si>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</si>
  <si>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</si>
  <si>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</si>
  <si>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</si>
  <si>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</si>
  <si>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</si>
  <si>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</si>
  <si>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</si>
  <si>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</si>
  <si>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</si>
  <si>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</si>
  <si>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</si>
  <si>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</si>
  <si>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</si>
  <si>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</si>
  <si>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</si>
  <si>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</si>
  <si>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</si>
  <si>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</si>
  <si>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</si>
  <si>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</si>
  <si>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</si>
  <si>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</si>
  <si>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</si>
  <si>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</si>
  <si>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</si>
  <si>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</si>
  <si>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</si>
  <si>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</si>
  <si>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</si>
  <si>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</si>
  <si>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</si>
  <si>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</si>
  <si>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</si>
  <si>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</si>
  <si>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</si>
  <si>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</si>
  <si>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</si>
  <si>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</si>
  <si>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</si>
  <si>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</si>
  <si>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</si>
  <si>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</si>
  <si>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</si>
  <si>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</si>
  <si>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</si>
  <si>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</si>
  <si>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</si>
  <si>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</si>
  <si>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</si>
  <si>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</si>
  <si>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</si>
  <si>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</si>
  <si>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</si>
  <si>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</si>
  <si>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</si>
  <si>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</si>
  <si>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</si>
  <si>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</si>
  <si>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</si>
  <si>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</si>
  <si>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</si>
  <si>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</si>
  <si>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</si>
  <si>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</si>
  <si>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</si>
  <si>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</si>
  <si>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</si>
  <si>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</si>
  <si>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</si>
  <si>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</si>
  <si>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</si>
  <si>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</si>
  <si>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</si>
  <si>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</si>
  <si>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</si>
  <si>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</si>
  <si>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</si>
  <si>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</si>
  <si>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</si>
  <si>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</si>
  <si>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</si>
  <si>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</si>
  <si>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</si>
  <si>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</si>
  <si>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</si>
  <si>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</si>
  <si>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</si>
  <si>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</si>
  <si>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</si>
  <si>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</si>
  <si>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</si>
  <si>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</si>
  <si>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</si>
  <si>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</si>
  <si>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</si>
  <si>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</si>
  <si>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</si>
  <si>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</si>
  <si>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</si>
  <si>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</si>
  <si>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</si>
  <si>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</si>
  <si>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</si>
  <si>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</si>
  <si>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</si>
  <si>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</si>
  <si>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</si>
  <si>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</si>
  <si>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</si>
  <si>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</si>
  <si>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</si>
  <si>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</si>
  <si>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</si>
  <si>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</si>
  <si>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</si>
  <si>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</si>
  <si>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</si>
  <si>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</si>
  <si>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</si>
  <si>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</si>
  <si>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</si>
  <si>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</si>
  <si>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</si>
  <si>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</si>
  <si>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</si>
  <si>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</si>
  <si>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</si>
  <si>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</si>
  <si>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</si>
  <si>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</si>
  <si>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</si>
  <si>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</si>
  <si>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</si>
  <si>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</si>
  <si>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</si>
  <si>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</si>
  <si>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</si>
  <si>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</si>
  <si>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</si>
  <si>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</si>
  <si>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</si>
  <si>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</si>
  <si>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</si>
  <si>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</si>
  <si>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</si>
  <si>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</si>
  <si>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</si>
  <si>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</si>
  <si>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</si>
  <si>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</si>
  <si>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</si>
  <si>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</si>
  <si>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</si>
  <si>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</si>
  <si>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</si>
  <si>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</si>
  <si>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</si>
  <si>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</si>
  <si>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</si>
  <si>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</si>
  <si>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</si>
  <si>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</si>
  <si>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</si>
  <si>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</si>
  <si>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</si>
  <si>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</si>
  <si>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</si>
  <si>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</si>
  <si>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</si>
  <si>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</si>
  <si>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</si>
  <si>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</si>
  <si>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</si>
  <si>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</si>
  <si>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</si>
  <si>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</si>
  <si>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</si>
  <si>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</si>
  <si>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</si>
  <si>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</si>
  <si>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</si>
  <si>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</si>
  <si>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</si>
  <si>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</si>
  <si>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</si>
  <si>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</si>
  <si>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</si>
  <si>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</si>
  <si>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</si>
  <si>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</si>
  <si>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</si>
  <si>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</si>
  <si>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</si>
  <si>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</si>
  <si>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</si>
  <si>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</si>
  <si>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</si>
  <si>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</si>
  <si>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</si>
  <si>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</si>
  <si>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</si>
  <si>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</si>
  <si>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</si>
  <si>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</si>
  <si>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</si>
  <si>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</si>
  <si>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</si>
  <si>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</si>
  <si>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</si>
  <si>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</si>
  <si>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</si>
  <si>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</si>
  <si>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</si>
  <si>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</si>
  <si>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</si>
  <si>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</si>
  <si>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</si>
  <si>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</si>
  <si>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</si>
  <si>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</si>
  <si>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</si>
  <si>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</si>
  <si>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</si>
  <si>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</si>
  <si>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</si>
  <si>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</si>
  <si>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</si>
  <si>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</si>
  <si>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</si>
  <si>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</si>
  <si>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</si>
  <si>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</si>
  <si>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</si>
  <si>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</si>
  <si>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</si>
  <si>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</si>
  <si>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</si>
  <si>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</si>
  <si>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</si>
  <si>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</si>
  <si>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</si>
  <si>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</si>
  <si>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</si>
  <si>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</si>
  <si>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</si>
  <si>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</si>
  <si>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</si>
  <si>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</si>
  <si>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</si>
  <si>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</si>
  <si>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</si>
  <si>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</si>
  <si>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</si>
  <si>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</si>
  <si>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</si>
  <si>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</si>
  <si>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</si>
  <si>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</si>
  <si>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</si>
  <si>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</si>
  <si>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</si>
  <si>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</si>
  <si>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</si>
  <si>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</si>
  <si>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</si>
  <si>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</si>
  <si>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</si>
  <si>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</si>
  <si>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</si>
  <si>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</si>
  <si>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</si>
  <si>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</si>
  <si>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</si>
  <si>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</si>
  <si>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</si>
  <si>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</si>
  <si>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</si>
  <si>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</si>
  <si>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</si>
  <si>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</si>
  <si>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</si>
  <si>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</si>
  <si>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</si>
  <si>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</si>
  <si>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</si>
  <si>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</si>
  <si>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</si>
  <si>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</si>
  <si>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</si>
  <si>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</si>
  <si>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</si>
  <si>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</si>
  <si>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</si>
  <si>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</si>
  <si>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</si>
  <si>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</si>
  <si>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</si>
  <si>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</si>
  <si>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</si>
  <si>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</si>
  <si>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</si>
  <si>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</si>
  <si>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</si>
  <si>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</si>
  <si>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</si>
  <si>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</si>
  <si>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</si>
  <si>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</si>
  <si>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</si>
  <si>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</si>
  <si>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</si>
  <si>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</si>
  <si>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</si>
  <si>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</si>
  <si>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</si>
  <si>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</si>
  <si>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</si>
  <si>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</si>
  <si>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</si>
  <si>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</si>
  <si>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</si>
  <si>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</si>
  <si>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</si>
  <si>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</si>
  <si>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</si>
  <si>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</si>
  <si>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</si>
  <si>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</si>
  <si>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</si>
  <si>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</si>
  <si>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</si>
  <si>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</si>
  <si>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</si>
  <si>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</si>
  <si>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</si>
  <si>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</si>
  <si>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</si>
  <si>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</si>
  <si>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</si>
  <si>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</si>
  <si>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</si>
  <si>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</si>
  <si>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</si>
  <si>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</si>
  <si>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</si>
  <si>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</si>
  <si>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</si>
  <si>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</si>
  <si>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</si>
  <si>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</si>
  <si>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</si>
  <si>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</si>
  <si>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</si>
  <si>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</si>
  <si>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</si>
  <si>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</si>
  <si>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</si>
  <si>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</si>
  <si>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</si>
  <si>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</si>
  <si>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</si>
  <si>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</si>
  <si>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</si>
  <si>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</si>
  <si>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</si>
  <si>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</si>
  <si>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</si>
  <si>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</si>
  <si>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</si>
  <si>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</si>
  <si>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</si>
  <si>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</si>
  <si>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</si>
  <si>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</si>
  <si>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</si>
  <si>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</si>
  <si>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</si>
  <si>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</si>
  <si>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</si>
  <si>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</si>
  <si>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</si>
  <si>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</si>
  <si>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</si>
  <si>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</si>
  <si>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</si>
  <si>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</si>
  <si>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</si>
  <si>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</si>
  <si>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</si>
  <si>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</si>
  <si>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</si>
  <si>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</si>
  <si>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</si>
  <si>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</si>
  <si>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</si>
  <si>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</si>
  <si>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</si>
  <si>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</si>
  <si>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</si>
  <si>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</si>
  <si>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</si>
  <si>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</si>
  <si>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</si>
  <si>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</si>
  <si>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</si>
  <si>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</si>
  <si>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</si>
  <si>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</si>
  <si>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</si>
  <si>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</si>
  <si>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</si>
  <si>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</si>
  <si>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</si>
  <si>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</si>
  <si>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</si>
  <si>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</si>
  <si>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</si>
  <si>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</si>
  <si>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</si>
  <si>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</si>
  <si>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</si>
  <si>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</si>
  <si>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</si>
  <si>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</si>
  <si>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</si>
  <si>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</si>
  <si>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</si>
  <si>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</si>
  <si>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</si>
  <si>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</si>
  <si>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</si>
  <si>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</si>
  <si>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</si>
  <si>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</si>
  <si>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</si>
  <si>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</si>
  <si>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</si>
  <si>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</si>
  <si>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</si>
  <si>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</si>
  <si>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</si>
  <si>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</si>
  <si>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</si>
  <si>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</si>
  <si>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</si>
  <si>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</si>
  <si>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</si>
  <si>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</si>
  <si>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</si>
  <si>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</si>
  <si>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</si>
  <si>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</si>
  <si>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</si>
  <si>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</si>
  <si>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</si>
  <si>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</si>
  <si>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</si>
  <si>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</si>
  <si>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</si>
  <si>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</si>
  <si>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</si>
  <si>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</si>
  <si>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</si>
  <si>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</si>
  <si>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</si>
  <si>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</si>
  <si>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</si>
  <si>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</si>
  <si>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</si>
  <si>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</si>
  <si>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</si>
  <si>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</si>
  <si>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</si>
  <si>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</si>
  <si>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</si>
  <si>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</si>
  <si>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</si>
  <si>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</si>
  <si>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</si>
  <si>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</si>
  <si>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</si>
  <si>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</si>
  <si>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</si>
  <si>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</si>
  <si>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</si>
  <si>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</si>
  <si>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</si>
  <si>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</si>
  <si>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</si>
  <si>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</si>
  <si>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</si>
  <si>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</si>
  <si>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</si>
  <si>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</si>
  <si>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</si>
  <si>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</si>
  <si>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</si>
  <si>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</si>
  <si>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</si>
  <si>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</si>
  <si>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</si>
  <si>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</si>
  <si>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</si>
  <si>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</si>
  <si>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</si>
  <si>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</si>
  <si>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</si>
  <si>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</si>
  <si>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</si>
  <si>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</si>
  <si>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</si>
  <si>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</si>
  <si>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</si>
  <si>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</si>
  <si>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</si>
  <si>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</si>
  <si>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</si>
  <si>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</si>
  <si>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</si>
  <si>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</si>
  <si>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</si>
  <si>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</si>
  <si>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</si>
  <si>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</si>
  <si>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</si>
  <si>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</si>
  <si>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</si>
  <si>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</si>
  <si>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</si>
  <si>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</si>
  <si>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</si>
  <si>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</si>
  <si>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</si>
  <si>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</si>
  <si>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</si>
  <si>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</si>
  <si>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</si>
  <si>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</si>
  <si>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</si>
  <si>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</si>
  <si>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</si>
  <si>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</si>
  <si>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</si>
  <si>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</si>
  <si>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</si>
  <si>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</si>
  <si>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</si>
  <si>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</si>
  <si>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</si>
  <si>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</si>
  <si>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</si>
  <si>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</si>
  <si>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</si>
  <si>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</si>
  <si>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</si>
  <si>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</si>
  <si>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</si>
  <si>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</si>
  <si>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</si>
  <si>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</si>
  <si>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</si>
  <si>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</si>
  <si>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</si>
  <si>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</si>
  <si>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</si>
  <si>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</si>
  <si>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</si>
  <si>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</si>
  <si>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</si>
  <si>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</si>
  <si>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</si>
  <si>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</si>
  <si>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</si>
  <si>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</si>
  <si>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</si>
  <si>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</si>
  <si>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</si>
  <si>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</si>
  <si>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</si>
  <si>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</si>
  <si>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</si>
  <si>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</si>
  <si>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</si>
  <si>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</si>
  <si>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</si>
  <si>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</si>
  <si>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</si>
  <si>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</si>
  <si>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</si>
  <si>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</si>
  <si>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</si>
  <si>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</si>
  <si>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</si>
  <si>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</si>
  <si>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</si>
  <si>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</si>
  <si>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</si>
  <si>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</si>
  <si>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</si>
  <si>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</si>
  <si>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</si>
  <si>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</si>
  <si>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</si>
  <si>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</si>
  <si>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</si>
  <si>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</si>
  <si>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</si>
  <si>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</si>
  <si>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</si>
  <si>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</si>
  <si>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</si>
  <si>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</si>
  <si>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</si>
  <si>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</si>
  <si>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</si>
  <si>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</si>
  <si>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</si>
  <si>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</si>
  <si>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</si>
  <si>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</si>
  <si>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</si>
  <si>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</si>
  <si>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</si>
  <si>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</si>
  <si>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</si>
  <si>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</si>
  <si>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</si>
  <si>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</si>
  <si>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</si>
  <si>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</si>
  <si>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</si>
  <si>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</si>
  <si>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</si>
  <si>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</si>
  <si>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</si>
  <si>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</si>
  <si>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</si>
  <si>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</si>
  <si>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</si>
  <si>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</si>
  <si>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</si>
  <si>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</si>
  <si>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</si>
  <si>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</si>
  <si>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</si>
  <si>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</si>
  <si>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</si>
  <si>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</si>
  <si>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</si>
  <si>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</si>
  <si>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</si>
  <si>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</si>
  <si>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</si>
  <si>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</si>
  <si>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</si>
  <si>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</si>
  <si>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</si>
  <si>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</si>
  <si>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</si>
  <si>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</si>
  <si>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</si>
  <si>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</si>
  <si>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</si>
  <si>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</si>
  <si>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</si>
  <si>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</si>
  <si>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</si>
  <si>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</si>
  <si>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</si>
  <si>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</si>
  <si>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</si>
  <si>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</si>
  <si>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</si>
  <si>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</si>
  <si>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</si>
  <si>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</si>
  <si>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</si>
  <si>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</si>
  <si>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</si>
  <si>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</si>
  <si>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</si>
  <si>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</si>
  <si>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</si>
  <si>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</si>
  <si>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</si>
  <si>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</si>
  <si>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</si>
  <si>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</si>
  <si>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</si>
  <si>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</si>
  <si>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</si>
  <si>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</si>
  <si>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</si>
  <si>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</si>
  <si>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</si>
  <si>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</si>
  <si>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</si>
  <si>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</si>
  <si>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</si>
  <si>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</si>
  <si>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</si>
  <si>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</si>
  <si>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</si>
  <si>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</si>
  <si>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</si>
  <si>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</si>
  <si>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</si>
  <si>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</si>
  <si>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</si>
  <si>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</si>
  <si>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</si>
  <si>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</si>
  <si>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</si>
  <si>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</si>
  <si>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</si>
  <si>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</si>
  <si>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</si>
  <si>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</si>
  <si>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</si>
  <si>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</si>
  <si>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</si>
  <si>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</si>
  <si>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</si>
  <si>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</si>
  <si>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</si>
  <si>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</si>
  <si>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</si>
  <si>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</si>
  <si>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</si>
  <si>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</si>
  <si>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</si>
  <si>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</si>
  <si>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</si>
  <si>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</si>
  <si>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</si>
  <si>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</si>
  <si>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</si>
  <si>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</si>
  <si>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</si>
  <si>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</si>
  <si>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</si>
  <si>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</si>
  <si>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</si>
  <si>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</si>
  <si>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</si>
  <si>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</si>
  <si>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</si>
  <si>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</si>
  <si>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</si>
  <si>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</si>
  <si>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</si>
  <si>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</si>
  <si>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</si>
  <si>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</si>
  <si>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</si>
  <si>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</si>
  <si>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</si>
  <si>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</si>
  <si>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</si>
  <si>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</si>
  <si>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</si>
  <si>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</si>
  <si>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</si>
  <si>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</si>
  <si>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</si>
  <si>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</si>
  <si>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</si>
  <si>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</si>
  <si>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</si>
  <si>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</si>
  <si>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</si>
  <si>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</si>
  <si>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</si>
  <si>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</si>
  <si>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</si>
  <si>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</si>
  <si>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</si>
  <si>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</si>
  <si>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</si>
  <si>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</si>
  <si>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</si>
  <si>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</si>
  <si>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</si>
  <si>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</si>
  <si>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</si>
  <si>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</si>
  <si>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</si>
  <si>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</si>
  <si>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</si>
  <si>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</si>
  <si>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</si>
  <si>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</si>
  <si>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</si>
  <si>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</si>
  <si>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</si>
  <si>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</si>
  <si>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</si>
  <si>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</si>
  <si>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</si>
  <si>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</si>
  <si>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</si>
  <si>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</si>
  <si>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</si>
  <si>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</si>
  <si>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</si>
  <si>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</si>
  <si>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</si>
  <si>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</si>
  <si>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</si>
  <si>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</si>
  <si>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</si>
  <si>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</si>
  <si>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</si>
  <si>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</si>
  <si>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</si>
  <si>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</si>
  <si>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</si>
  <si>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</si>
  <si>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</si>
  <si>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</si>
  <si>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</si>
  <si>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</si>
  <si>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</si>
  <si>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</si>
  <si>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</si>
  <si>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</si>
  <si>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</si>
  <si>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</si>
  <si>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</si>
  <si>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</si>
  <si>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</si>
  <si>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</si>
  <si>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</si>
  <si>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</si>
  <si>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</si>
  <si>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</si>
  <si>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</si>
  <si>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</si>
  <si>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</si>
  <si>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</si>
  <si>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</si>
  <si>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</si>
  <si>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</si>
  <si>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</si>
  <si>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</si>
  <si>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</si>
  <si>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</si>
  <si>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</si>
  <si>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</si>
  <si>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</si>
  <si>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</si>
  <si>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</si>
  <si>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</si>
  <si>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</si>
  <si>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</si>
  <si>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</si>
  <si>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</si>
  <si>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</si>
  <si>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</si>
  <si>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</si>
  <si>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</si>
  <si>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</si>
  <si>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</si>
  <si>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</si>
  <si>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</si>
  <si>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</si>
  <si>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</si>
  <si>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</si>
  <si>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</si>
  <si>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</si>
  <si>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</si>
  <si>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</si>
  <si>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</si>
  <si>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</si>
  <si>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</si>
  <si>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</si>
  <si>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</si>
  <si>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</si>
  <si>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</si>
  <si>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</si>
  <si>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</si>
  <si>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</si>
  <si>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</si>
  <si>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</si>
  <si>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</si>
  <si>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</si>
  <si>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</si>
  <si>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</si>
  <si>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</si>
  <si>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</si>
  <si>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</si>
  <si>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</si>
  <si>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</si>
  <si>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</si>
  <si>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</si>
  <si>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</si>
  <si>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</si>
  <si>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</si>
  <si>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</si>
  <si>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</si>
  <si>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</si>
  <si>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</si>
  <si>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</si>
  <si>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</si>
  <si>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</si>
  <si>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</si>
  <si>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</si>
  <si>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</si>
  <si>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</si>
  <si>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</si>
  <si>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</si>
  <si>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</si>
  <si>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</si>
  <si>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</si>
  <si>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</si>
  <si>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</si>
  <si>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</si>
  <si>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</si>
  <si>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</si>
  <si>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</si>
  <si>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</si>
  <si>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</si>
  <si>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</si>
  <si>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</si>
  <si>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</si>
  <si>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</si>
  <si>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</si>
  <si>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</si>
  <si>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</si>
  <si>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</si>
  <si>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</si>
  <si>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</si>
  <si>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</si>
  <si>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</si>
  <si>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</si>
  <si>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</si>
  <si>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</si>
  <si>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</si>
  <si>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</si>
  <si>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</si>
  <si>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</si>
  <si>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</si>
  <si>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</si>
  <si>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</si>
  <si>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</si>
  <si>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</si>
  <si>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</si>
  <si>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</si>
  <si>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</si>
  <si>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</si>
  <si>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</si>
  <si>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</si>
  <si>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</si>
  <si>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</si>
  <si>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</si>
  <si>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</si>
  <si>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</si>
  <si>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</si>
  <si>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</si>
  <si>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</si>
  <si>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</si>
  <si>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</si>
  <si>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</si>
  <si>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</si>
  <si>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</si>
  <si>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</si>
  <si>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</si>
  <si>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</si>
  <si>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</si>
  <si>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</si>
  <si>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</si>
  <si>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</si>
  <si>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</si>
  <si>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</si>
  <si>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</si>
  <si>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</si>
  <si>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</si>
  <si>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</si>
  <si>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</si>
  <si>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</si>
  <si>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</si>
  <si>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</si>
  <si>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</si>
  <si>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</si>
  <si>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</si>
  <si>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</si>
  <si>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</si>
  <si>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</si>
  <si>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</si>
  <si>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</si>
  <si>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</si>
  <si>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</si>
  <si>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</si>
  <si>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</si>
  <si>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</si>
  <si>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</si>
  <si>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</si>
  <si>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</si>
  <si>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</si>
  <si>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</si>
  <si>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</si>
  <si>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</si>
  <si>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</si>
  <si>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</si>
  <si>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</si>
  <si>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</si>
  <si>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</si>
  <si>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</si>
  <si>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</si>
  <si>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</si>
  <si>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</si>
  <si>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</si>
  <si>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</si>
  <si>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</si>
  <si>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</si>
  <si>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</si>
  <si>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</si>
  <si>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</si>
  <si>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</si>
  <si>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</si>
  <si>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</si>
  <si>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</si>
  <si>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</si>
  <si>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</si>
  <si>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</si>
  <si>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</si>
  <si>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</si>
  <si>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</si>
  <si>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</si>
  <si>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</si>
  <si>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</si>
  <si>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</si>
  <si>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</si>
  <si>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</si>
  <si>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</si>
  <si>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</si>
  <si>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</si>
  <si>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</si>
  <si>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</si>
  <si>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</si>
  <si>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</si>
  <si>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</si>
  <si>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</si>
  <si>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</si>
  <si>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</si>
  <si>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</si>
  <si>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</si>
  <si>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</si>
  <si>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</si>
  <si>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</si>
  <si>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</si>
  <si>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</si>
  <si>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</si>
  <si>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</si>
  <si>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</si>
  <si>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</si>
  <si>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</si>
  <si>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</si>
  <si>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</si>
  <si>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</si>
  <si>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</si>
  <si>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</si>
  <si>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</si>
  <si>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</si>
  <si>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</si>
  <si>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</si>
  <si>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</si>
  <si>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</si>
  <si>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</si>
  <si>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</si>
  <si>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</si>
  <si>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</si>
  <si>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</si>
  <si>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</si>
  <si>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</si>
  <si>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</si>
  <si>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</si>
  <si>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</si>
  <si>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</si>
  <si>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</si>
  <si>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</si>
  <si>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</si>
  <si>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</si>
  <si>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</si>
  <si>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</si>
  <si>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</si>
  <si>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</si>
  <si>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</si>
  <si>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</si>
  <si>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</si>
  <si>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</si>
  <si>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</si>
  <si>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</si>
  <si>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</si>
  <si>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</si>
  <si>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</si>
  <si>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</si>
  <si>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</si>
  <si>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</si>
  <si>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</si>
  <si>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</si>
  <si>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</si>
  <si>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</si>
  <si>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</si>
  <si>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</si>
  <si>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</si>
  <si>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</si>
  <si>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</si>
  <si>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</si>
  <si>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</si>
  <si>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</si>
  <si>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</si>
  <si>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</si>
  <si>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</si>
  <si>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</si>
  <si>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</si>
  <si>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</si>
  <si>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</si>
  <si>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</si>
  <si>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</si>
  <si>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</si>
  <si>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</si>
  <si>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</si>
  <si>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</si>
  <si>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</si>
  <si>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</si>
  <si>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</si>
  <si>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</si>
  <si>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</si>
  <si>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</si>
  <si>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</si>
  <si>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</si>
  <si>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</si>
  <si>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</si>
  <si>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</si>
  <si>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</si>
  <si>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</si>
  <si>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</si>
  <si>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</si>
  <si>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</si>
  <si>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</si>
  <si>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</si>
  <si>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</si>
  <si>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</si>
  <si>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</si>
  <si>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</si>
  <si>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</si>
  <si>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</si>
  <si>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</si>
  <si>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</si>
  <si>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</si>
  <si>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</si>
  <si>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</si>
  <si>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</si>
  <si>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</si>
  <si>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</si>
  <si>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</si>
  <si>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</si>
  <si>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</si>
  <si>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</si>
  <si>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</si>
  <si>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</si>
  <si>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</si>
  <si>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</si>
  <si>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</si>
  <si>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</si>
  <si>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</si>
  <si>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</si>
  <si>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</si>
  <si>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</si>
  <si>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</si>
  <si>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</si>
  <si>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</si>
  <si>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</si>
  <si>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</si>
  <si>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</si>
  <si>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</si>
  <si>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</si>
  <si>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</si>
  <si>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</si>
  <si>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</si>
  <si>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</si>
  <si>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</si>
  <si>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</si>
  <si>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</si>
  <si>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</si>
  <si>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</si>
  <si>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</si>
  <si>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</si>
  <si>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</si>
  <si>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</si>
  <si>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</si>
  <si>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</si>
  <si>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</si>
  <si>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</si>
  <si>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</si>
  <si>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</si>
  <si>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</si>
  <si>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</si>
  <si>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</si>
  <si>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</si>
  <si>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</si>
  <si>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</si>
  <si>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</si>
  <si>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</si>
  <si>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</si>
  <si>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</si>
  <si>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</si>
  <si>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</si>
  <si>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</si>
  <si>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</si>
  <si>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</si>
  <si>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</si>
  <si>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</si>
  <si>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</si>
  <si>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</si>
  <si>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</si>
  <si>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</si>
  <si>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</si>
  <si>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</si>
  <si>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</si>
  <si>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</si>
  <si>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</si>
  <si>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</si>
  <si>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</si>
  <si>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</si>
  <si>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</si>
  <si>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</si>
  <si>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</si>
  <si>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</si>
  <si>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</si>
  <si>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</si>
  <si>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</si>
  <si>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</si>
  <si>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</si>
  <si>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</si>
  <si>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</si>
  <si>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</si>
  <si>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</si>
  <si>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</si>
  <si>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</si>
  <si>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</si>
  <si>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</si>
  <si>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</si>
  <si>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</si>
  <si>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</si>
  <si>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</si>
  <si>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</si>
  <si>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</si>
  <si>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</si>
  <si>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</si>
  <si>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</si>
  <si>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</si>
  <si>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</si>
  <si>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</si>
  <si>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</si>
  <si>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</si>
  <si>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</si>
  <si>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</si>
  <si>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</si>
  <si>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</si>
  <si>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</si>
  <si>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</si>
  <si>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</si>
  <si>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</si>
  <si>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</si>
  <si>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</si>
  <si>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</si>
  <si>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</si>
  <si>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</si>
  <si>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</si>
  <si>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</si>
  <si>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</si>
  <si>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</si>
  <si>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</si>
  <si>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</si>
  <si>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</si>
  <si>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</si>
  <si>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</si>
  <si>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</si>
  <si>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</si>
  <si>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</si>
  <si>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</si>
  <si>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</si>
  <si>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</si>
  <si>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</si>
  <si>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</si>
  <si>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</si>
  <si>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</si>
  <si>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</si>
  <si>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</si>
  <si>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</si>
  <si>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</si>
  <si>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</si>
  <si>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</si>
  <si>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</si>
  <si>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</si>
  <si>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</si>
  <si>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</si>
  <si>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</si>
  <si>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</si>
  <si>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</si>
  <si>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</si>
  <si>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</si>
  <si>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</si>
  <si>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</si>
  <si>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</si>
  <si>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</si>
  <si>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</si>
  <si>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</si>
  <si>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</si>
  <si>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</si>
  <si>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</si>
  <si>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</si>
  <si>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</si>
  <si>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</si>
  <si>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</si>
  <si>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</si>
  <si>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</si>
  <si>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</si>
  <si>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</si>
  <si>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</si>
  <si>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</si>
  <si>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</si>
  <si>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</si>
  <si>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</si>
  <si>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</si>
  <si>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</si>
  <si>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</si>
  <si>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</si>
  <si>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</si>
  <si>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</si>
  <si>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</si>
  <si>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</si>
  <si>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</si>
  <si>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</si>
  <si>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</si>
  <si>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</si>
  <si>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</si>
  <si>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</si>
  <si>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</si>
  <si>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</si>
  <si>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</si>
  <si>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</si>
  <si>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</si>
  <si>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</si>
  <si>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</si>
  <si>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</si>
  <si>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</si>
  <si>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</si>
  <si>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</si>
  <si>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</si>
  <si>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</si>
  <si>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</si>
  <si>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</si>
  <si>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</si>
  <si>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</si>
  <si>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</si>
  <si>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</si>
  <si>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</si>
  <si>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</si>
  <si>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</si>
  <si>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</si>
  <si>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</si>
  <si>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</si>
  <si>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</si>
  <si>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</si>
  <si>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</si>
  <si>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</si>
  <si>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</si>
  <si>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</si>
  <si>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</si>
  <si>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</si>
  <si>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</si>
  <si>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</si>
  <si>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</si>
  <si>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</si>
  <si>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</si>
  <si>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</si>
  <si>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</si>
  <si>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</si>
  <si>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</si>
  <si>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</si>
  <si>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</si>
  <si>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</si>
  <si>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</si>
  <si>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</si>
  <si>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</si>
  <si>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</si>
  <si>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</si>
  <si>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</si>
  <si>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</si>
  <si>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</si>
  <si>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</si>
  <si>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</si>
  <si>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</si>
  <si>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</si>
  <si>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</si>
  <si>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</si>
  <si>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</si>
  <si>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</si>
  <si>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</si>
  <si>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</si>
  <si>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</si>
  <si>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</si>
  <si>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</si>
  <si>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</si>
  <si>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</si>
  <si>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</si>
  <si>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</si>
  <si>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</si>
  <si>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</si>
  <si>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</si>
  <si>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</si>
  <si>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</si>
  <si>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</si>
  <si>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</si>
  <si>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</si>
  <si>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</si>
  <si>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</si>
  <si>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</si>
  <si>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</si>
  <si>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</si>
  <si>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</si>
  <si>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</si>
  <si>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</si>
  <si>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</si>
  <si>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</si>
  <si>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</si>
  <si>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</si>
  <si>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</si>
  <si>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</si>
  <si>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</si>
  <si>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</si>
  <si>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</si>
  <si>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</si>
  <si>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</si>
  <si>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</si>
  <si>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</si>
  <si>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</si>
  <si>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</si>
  <si>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</si>
  <si>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</si>
  <si>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</si>
  <si>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</si>
  <si>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</si>
  <si>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</si>
  <si>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</si>
  <si>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</si>
  <si>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</si>
  <si>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</si>
  <si>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</si>
  <si>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</si>
  <si>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</si>
  <si>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</si>
  <si>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</si>
  <si>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</si>
  <si>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</si>
  <si>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</si>
  <si>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</si>
  <si>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</si>
  <si>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</si>
  <si>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</si>
  <si>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</si>
  <si>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</si>
  <si>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</si>
  <si>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</si>
  <si>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</si>
  <si>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</si>
  <si>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</si>
  <si>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</si>
  <si>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</si>
  <si>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</si>
  <si>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</si>
  <si>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</si>
  <si>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</si>
  <si>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</si>
  <si>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</si>
  <si>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</si>
  <si>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</si>
  <si>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</si>
  <si>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</si>
  <si>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</si>
  <si>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</si>
  <si>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</si>
  <si>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</si>
  <si>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</si>
  <si>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</si>
  <si>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</si>
  <si>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</si>
  <si>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</si>
  <si>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</si>
  <si>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</si>
  <si>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</si>
  <si>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</si>
  <si>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</si>
  <si>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</si>
  <si>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</si>
  <si>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</si>
  <si>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</si>
  <si>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</si>
  <si>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</si>
  <si>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</si>
  <si>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</si>
  <si>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</si>
  <si>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</si>
  <si>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</si>
  <si>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</si>
  <si>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</si>
  <si>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</si>
  <si>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</si>
  <si>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</si>
  <si>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</si>
  <si>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</si>
  <si>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</si>
  <si>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</si>
  <si>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</si>
  <si>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</si>
  <si>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</si>
  <si>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</si>
  <si>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</si>
  <si>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</si>
  <si>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</si>
  <si>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</si>
  <si>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</si>
  <si>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</si>
  <si>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</si>
  <si>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</si>
  <si>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</si>
  <si>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</si>
  <si>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</si>
  <si>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</si>
  <si>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</si>
  <si>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</si>
  <si>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</si>
  <si>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</si>
  <si>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</si>
  <si>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</si>
  <si>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</si>
  <si>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</si>
  <si>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</si>
  <si>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</si>
  <si>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</si>
  <si>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</si>
  <si>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</si>
  <si>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</si>
  <si>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</si>
  <si>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</si>
  <si>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</si>
  <si>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</si>
  <si>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</si>
  <si>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</si>
  <si>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</si>
  <si>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</si>
  <si>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</si>
  <si>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</si>
  <si>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</si>
  <si>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</si>
  <si>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</si>
  <si>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</si>
  <si>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</si>
  <si>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</si>
  <si>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</si>
  <si>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</si>
  <si>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</si>
  <si>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</si>
  <si>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</si>
  <si>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</si>
  <si>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</si>
  <si>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</si>
  <si>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</si>
  <si>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</si>
  <si>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</si>
  <si>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</si>
  <si>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</si>
  <si>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</si>
  <si>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</si>
  <si>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</si>
  <si>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</si>
  <si>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</si>
  <si>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</si>
  <si>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</si>
  <si>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</si>
  <si>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</si>
  <si>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</si>
  <si>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</si>
  <si>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</si>
  <si>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</si>
  <si>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</si>
  <si>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</si>
  <si>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</si>
  <si>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</si>
  <si>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</si>
  <si>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</si>
  <si>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</si>
  <si>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</si>
  <si>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</si>
  <si>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</si>
  <si>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</si>
  <si>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</si>
  <si>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</si>
  <si>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</si>
  <si>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</si>
  <si>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</si>
  <si>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</si>
  <si>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</si>
  <si>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</si>
  <si>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</si>
  <si>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</si>
  <si>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</si>
  <si>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</si>
  <si>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</si>
  <si>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</si>
  <si>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</si>
  <si>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</si>
  <si>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</si>
  <si>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</si>
  <si>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</si>
  <si>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</si>
  <si>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</si>
  <si>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</si>
  <si>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</si>
  <si>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</si>
  <si>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</si>
  <si>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</si>
  <si>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</si>
  <si>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</si>
  <si>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</si>
  <si>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</si>
  <si>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</si>
  <si>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</si>
  <si>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</si>
  <si>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</si>
  <si>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</si>
  <si>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</si>
  <si>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</si>
  <si>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</si>
  <si>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</si>
  <si>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</si>
  <si>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</si>
  <si>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</si>
  <si>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</si>
  <si>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</si>
  <si>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</si>
  <si>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</si>
  <si>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</si>
  <si>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</si>
  <si>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</si>
  <si>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</si>
  <si>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</si>
  <si>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</si>
  <si>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</si>
  <si>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</si>
  <si>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</si>
  <si>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</si>
  <si>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</si>
  <si>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</si>
  <si>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</si>
  <si>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</si>
  <si>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</si>
  <si>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</si>
  <si>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</si>
  <si>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</si>
  <si>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</si>
  <si>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</si>
  <si>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</si>
  <si>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</si>
  <si>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</si>
  <si>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</si>
  <si>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</si>
  <si>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</si>
  <si>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</si>
  <si>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</si>
  <si>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</si>
  <si>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</si>
  <si>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</si>
  <si>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</si>
  <si>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</si>
  <si>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</si>
  <si>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</si>
  <si>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</si>
  <si>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</si>
  <si>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</si>
  <si>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</si>
  <si>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</si>
  <si>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</si>
  <si>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</si>
  <si>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</si>
  <si>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</si>
  <si>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</si>
  <si>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</si>
  <si>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</si>
  <si>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</si>
  <si>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</si>
  <si>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</si>
  <si>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</si>
  <si>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</si>
  <si>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</si>
  <si>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</si>
  <si>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</si>
  <si>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</si>
  <si>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</si>
  <si>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</si>
  <si>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</si>
  <si>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</si>
  <si>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</si>
  <si>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</si>
  <si>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</si>
  <si>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</si>
  <si>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</si>
  <si>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</si>
  <si>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</si>
  <si>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</si>
  <si>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</si>
  <si>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</si>
  <si>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</si>
  <si>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</si>
  <si>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</si>
  <si>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</si>
  <si>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</si>
  <si>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</si>
  <si>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</si>
  <si>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</si>
  <si>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</si>
  <si>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</si>
  <si>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</si>
  <si>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</si>
  <si>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</si>
  <si>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</si>
  <si>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</si>
  <si>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</si>
  <si>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</si>
  <si>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</si>
  <si>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</si>
  <si>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</si>
  <si>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</si>
  <si>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</si>
  <si>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</si>
  <si>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</si>
  <si>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</si>
  <si>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</si>
  <si>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</si>
  <si>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</si>
  <si>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</si>
  <si>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</si>
  <si>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</si>
  <si>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</si>
  <si>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</si>
  <si>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</si>
  <si>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</si>
  <si>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</si>
  <si>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</si>
  <si>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</si>
  <si>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</si>
  <si>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</si>
  <si>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</si>
  <si>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</si>
  <si>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</si>
  <si>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</si>
  <si>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</si>
  <si>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</si>
  <si>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</si>
  <si>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</si>
  <si>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</si>
  <si>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</si>
  <si>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</si>
  <si>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</si>
  <si>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</si>
  <si>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</si>
  <si>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</si>
  <si>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</si>
  <si>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</si>
  <si>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</si>
  <si>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</si>
  <si>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</si>
  <si>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</si>
  <si>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</si>
  <si>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</si>
  <si>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</si>
  <si>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</si>
  <si>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</si>
  <si>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</si>
  <si>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</si>
  <si>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</si>
  <si>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</si>
  <si>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</si>
  <si>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</si>
  <si>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</si>
  <si>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</si>
  <si>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</si>
  <si>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</si>
  <si>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</si>
  <si>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</si>
  <si>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</si>
  <si>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</si>
  <si>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</si>
  <si>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</si>
  <si>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</si>
  <si>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</si>
  <si>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</si>
  <si>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</si>
  <si>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</si>
  <si>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</si>
  <si>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</si>
  <si>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</si>
  <si>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</si>
  <si>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</si>
  <si>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</si>
  <si>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</si>
  <si>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</si>
  <si>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</si>
  <si>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</si>
  <si>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</si>
  <si>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</si>
  <si>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</si>
  <si>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</si>
  <si>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</si>
  <si>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</si>
  <si>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</si>
  <si>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</si>
  <si>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</si>
  <si>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</si>
  <si>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</si>
  <si>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</si>
  <si>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</si>
  <si>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</si>
  <si>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</si>
  <si>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</si>
  <si>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</si>
  <si>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</si>
  <si>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</si>
  <si>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</si>
  <si>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</si>
  <si>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</si>
  <si>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</si>
  <si>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</si>
  <si>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</si>
  <si>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</si>
  <si>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</si>
  <si>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</si>
  <si>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</si>
  <si>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</si>
  <si>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</si>
  <si>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</si>
  <si>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</si>
  <si>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</si>
  <si>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</si>
  <si>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</si>
  <si>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</si>
  <si>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</si>
  <si>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</si>
  <si>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</si>
  <si>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</si>
  <si>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</si>
  <si>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</si>
  <si>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</si>
  <si>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</si>
  <si>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</si>
  <si>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</si>
  <si>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</si>
  <si>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</si>
  <si>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</si>
  <si>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</si>
  <si>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</si>
  <si>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</si>
  <si>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</si>
  <si>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</si>
  <si>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</si>
  <si>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</si>
  <si>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</si>
  <si>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</si>
  <si>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</si>
  <si>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</si>
  <si>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</si>
  <si>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</si>
  <si>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</si>
  <si>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</si>
  <si>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</si>
  <si>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</si>
  <si>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</si>
  <si>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</si>
  <si>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</si>
  <si>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</si>
  <si>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</si>
  <si>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</si>
  <si>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</si>
  <si>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</si>
  <si>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</si>
  <si>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</si>
  <si>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</si>
  <si>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</si>
  <si>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</si>
  <si>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</si>
  <si>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</si>
  <si>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</si>
  <si>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</si>
  <si>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</si>
  <si>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</si>
  <si>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</si>
  <si>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</si>
  <si>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</si>
  <si>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</si>
  <si>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</si>
  <si>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</si>
  <si>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</si>
  <si>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</si>
  <si>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</si>
  <si>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</si>
  <si>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</si>
  <si>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</si>
  <si>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</si>
  <si>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</si>
  <si>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</si>
  <si>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</si>
  <si>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</si>
  <si>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</si>
  <si>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</si>
  <si>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</si>
  <si>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</si>
  <si>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</si>
  <si>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</si>
  <si>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</si>
  <si>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</si>
  <si>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</si>
  <si>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</si>
  <si>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</si>
  <si>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</si>
  <si>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</si>
  <si>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</si>
  <si>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</si>
  <si>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</si>
  <si>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</si>
  <si>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</si>
  <si>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</si>
  <si>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</si>
  <si>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</si>
  <si>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</si>
  <si>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</si>
  <si>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</si>
  <si>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</si>
  <si>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</si>
  <si>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</si>
  <si>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</si>
  <si>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</si>
  <si>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</si>
  <si>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</si>
  <si>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</si>
  <si>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</si>
  <si>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</si>
  <si>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</si>
  <si>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</si>
  <si>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</si>
  <si>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</si>
  <si>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</si>
  <si>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</si>
  <si>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</si>
  <si>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</si>
  <si>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</si>
  <si>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</si>
  <si>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</si>
  <si>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</si>
  <si>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</si>
  <si>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</si>
  <si>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</si>
  <si>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</si>
  <si>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</si>
  <si>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</si>
  <si>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</si>
  <si>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</si>
  <si>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</si>
  <si>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</si>
  <si>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</si>
  <si>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</si>
  <si>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</si>
  <si>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</si>
  <si>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</si>
  <si>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</si>
  <si>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</si>
  <si>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</si>
  <si>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</si>
  <si>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</si>
  <si>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</si>
  <si>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</si>
  <si>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</si>
  <si>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</si>
  <si>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</si>
  <si>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</si>
  <si>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</si>
  <si>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</si>
  <si>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</si>
  <si>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</si>
  <si>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</si>
  <si>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</si>
  <si>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</si>
  <si>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</si>
  <si>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</si>
  <si>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</si>
  <si>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</si>
  <si>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</si>
  <si>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</si>
  <si>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</si>
  <si>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</si>
  <si>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</si>
  <si>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</si>
  <si>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</si>
  <si>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</si>
  <si>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</si>
  <si>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</si>
  <si>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</si>
  <si>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</si>
  <si>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</si>
  <si>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</si>
  <si>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</si>
  <si>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</si>
  <si>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</si>
  <si>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</si>
  <si>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</si>
  <si>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</si>
  <si>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</si>
  <si>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</si>
  <si>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</si>
  <si>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</si>
  <si>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</si>
  <si>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</si>
  <si>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</si>
  <si>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</si>
  <si>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</si>
  <si>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</si>
  <si>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</si>
  <si>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</si>
  <si>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</si>
  <si>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</si>
  <si>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</si>
  <si>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</si>
  <si>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</si>
  <si>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</si>
  <si>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</si>
  <si>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</si>
  <si>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</si>
  <si>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</si>
  <si>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</si>
  <si>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</si>
  <si>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</si>
  <si>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</si>
  <si>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</si>
  <si>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</si>
  <si>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</si>
  <si>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</si>
  <si>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</si>
  <si>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</si>
  <si>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</si>
  <si>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</si>
  <si>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</si>
  <si>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</si>
  <si>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</si>
  <si>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</si>
  <si>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</si>
  <si>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</si>
  <si>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</si>
  <si>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</si>
  <si>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</si>
  <si>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</si>
  <si>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</si>
  <si>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</si>
  <si>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</si>
  <si>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</si>
  <si>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</si>
  <si>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</si>
  <si>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</si>
  <si>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</si>
  <si>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</si>
  <si>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</si>
  <si>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</si>
  <si>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</si>
  <si>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</si>
  <si>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</si>
  <si>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</si>
  <si>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</si>
  <si>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</si>
  <si>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</si>
  <si>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</si>
  <si>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</si>
  <si>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</si>
  <si>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</si>
  <si>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</si>
  <si>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</si>
  <si>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</si>
  <si>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</si>
  <si>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</si>
  <si>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</si>
  <si>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</si>
  <si>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</si>
  <si>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</si>
  <si>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</si>
  <si>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</si>
  <si>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</si>
  <si>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</si>
  <si>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</si>
  <si>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</si>
  <si>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</si>
  <si>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</si>
  <si>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</si>
  <si>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</si>
  <si>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</si>
  <si>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</si>
  <si>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</si>
  <si>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</si>
  <si>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</si>
  <si>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</si>
  <si>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</si>
  <si>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</si>
  <si>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</si>
  <si>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</si>
  <si>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</si>
  <si>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</si>
  <si>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</si>
  <si>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</si>
  <si>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</si>
  <si>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</si>
  <si>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</si>
  <si>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</si>
  <si>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</si>
  <si>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</si>
  <si>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</si>
  <si>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</si>
  <si>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</si>
  <si>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</si>
  <si>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</si>
  <si>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</si>
  <si>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</si>
  <si>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</si>
  <si>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</si>
  <si>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</si>
  <si>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</si>
  <si>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</si>
  <si>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</si>
  <si>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</si>
  <si>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</si>
  <si>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</si>
  <si>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</si>
  <si>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</si>
  <si>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</si>
  <si>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</si>
  <si>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</si>
  <si>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</si>
  <si>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</si>
  <si>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</si>
  <si>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</si>
  <si>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</si>
  <si>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</si>
  <si>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</si>
  <si>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</si>
  <si>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</si>
  <si>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</si>
  <si>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</si>
  <si>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</si>
  <si>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</si>
  <si>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</si>
  <si>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</si>
  <si>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</si>
  <si>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</si>
  <si>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</si>
  <si>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</si>
  <si>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</si>
  <si>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</si>
  <si>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</si>
  <si>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</si>
  <si>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</si>
  <si>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</si>
  <si>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</si>
  <si>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</si>
  <si>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</si>
  <si>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</si>
  <si>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</si>
  <si>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</si>
  <si>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</si>
  <si>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</si>
  <si>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</si>
  <si>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</si>
  <si>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</si>
  <si>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</si>
  <si>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</si>
  <si>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</si>
  <si>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</si>
  <si>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</si>
  <si>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</si>
  <si>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</si>
  <si>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</si>
  <si>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</si>
  <si>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</si>
  <si>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</si>
  <si>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</si>
  <si>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</si>
  <si>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</si>
  <si>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</si>
  <si>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</si>
  <si>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</si>
  <si>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</si>
  <si>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</si>
  <si>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</si>
  <si>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</si>
  <si>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</si>
  <si>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</si>
  <si>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</si>
  <si>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</si>
  <si>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</si>
  <si>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</si>
  <si>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</si>
  <si>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</si>
  <si>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</si>
  <si>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</si>
  <si>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</si>
  <si>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</si>
  <si>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</si>
  <si>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</si>
  <si>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</si>
  <si>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</si>
  <si>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</si>
  <si>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</si>
  <si>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</si>
  <si>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</si>
  <si>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</si>
  <si>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</si>
  <si>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</si>
  <si>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</si>
  <si>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</si>
  <si>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</si>
  <si>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</si>
  <si>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</si>
  <si>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</si>
  <si>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</si>
  <si>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</si>
  <si>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</si>
  <si>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</si>
  <si>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</si>
  <si>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</si>
  <si>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</si>
  <si>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</si>
  <si>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</si>
  <si>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</si>
  <si>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</si>
  <si>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</si>
  <si>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</si>
  <si>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</si>
  <si>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</si>
  <si>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</si>
  <si>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</si>
  <si>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</si>
  <si>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</si>
  <si>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</si>
  <si>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</si>
  <si>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</si>
  <si>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</si>
  <si>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</si>
  <si>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</si>
  <si>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</si>
  <si>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</si>
  <si>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</si>
  <si>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</si>
  <si>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</si>
  <si>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</si>
  <si>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</si>
  <si>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</si>
  <si>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</si>
  <si>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</si>
  <si>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</si>
  <si>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</si>
  <si>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</si>
  <si>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</si>
  <si>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</si>
  <si>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</si>
  <si>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</si>
  <si>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</si>
  <si>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</si>
  <si>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</si>
  <si>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</si>
  <si>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</si>
  <si>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</si>
  <si>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</si>
  <si>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</si>
  <si>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</si>
  <si>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</si>
  <si>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</si>
  <si>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</si>
  <si>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</si>
  <si>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</si>
  <si>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</si>
  <si>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</si>
  <si>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</si>
  <si>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</si>
  <si>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</si>
  <si>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</si>
  <si>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</si>
  <si>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</si>
  <si>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</si>
  <si>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</si>
  <si>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</si>
  <si>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</si>
  <si>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</si>
  <si>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</si>
  <si>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</si>
  <si>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</si>
  <si>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</si>
  <si>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</si>
  <si>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</si>
  <si>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</si>
  <si>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</si>
  <si>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</si>
  <si>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</si>
  <si>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</si>
  <si>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</si>
  <si>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</si>
  <si>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</si>
  <si>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</si>
  <si>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</si>
  <si>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</si>
  <si>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</si>
  <si>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</si>
  <si>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</si>
  <si>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</si>
  <si>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</si>
  <si>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</si>
  <si>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</si>
  <si>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</si>
  <si>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</si>
  <si>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</si>
  <si>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</si>
  <si>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</si>
  <si>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</si>
  <si>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</si>
  <si>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</si>
  <si>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</si>
  <si>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</si>
  <si>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</si>
  <si>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</si>
  <si>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</si>
  <si>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</si>
  <si>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</si>
  <si>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</si>
  <si>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</si>
  <si>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</si>
  <si>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</si>
  <si>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</si>
  <si>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</si>
  <si>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</si>
  <si>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</si>
  <si>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</si>
  <si>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</si>
  <si>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</si>
  <si>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</si>
  <si>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</si>
  <si>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</si>
  <si>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</si>
  <si>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</si>
  <si>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</si>
  <si>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</si>
  <si>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</si>
  <si>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</si>
  <si>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</si>
  <si>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</si>
  <si>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</si>
  <si>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</si>
  <si>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</si>
  <si>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</si>
  <si>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</si>
  <si>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</si>
  <si>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</si>
  <si>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</si>
  <si>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</si>
  <si>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</si>
  <si>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</si>
  <si>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</si>
  <si>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</si>
  <si>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</si>
  <si>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</si>
  <si>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</si>
  <si>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</si>
  <si>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</si>
  <si>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</si>
  <si>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</si>
  <si>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</si>
  <si>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</si>
  <si>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</si>
  <si>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</si>
  <si>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</si>
  <si>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</si>
  <si>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</si>
  <si>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</si>
  <si>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</si>
  <si>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</si>
  <si>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</si>
  <si>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</si>
  <si>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</si>
  <si>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</si>
  <si>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</si>
  <si>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</si>
  <si>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</si>
  <si>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</si>
  <si>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</si>
  <si>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</si>
  <si>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</si>
  <si>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</si>
  <si>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</si>
  <si>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</si>
  <si>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</si>
  <si>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</si>
  <si>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</si>
  <si>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</si>
  <si>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</si>
  <si>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</si>
  <si>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</si>
  <si>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</si>
  <si>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</si>
  <si>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</si>
  <si>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</si>
  <si>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</si>
  <si>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</si>
  <si>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</si>
  <si>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</si>
  <si>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</si>
  <si>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</si>
  <si>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</si>
  <si>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</si>
  <si>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</si>
  <si>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</si>
  <si>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</si>
  <si>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</si>
  <si>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</si>
  <si>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</si>
  <si>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</si>
  <si>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</si>
  <si>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</si>
  <si>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</si>
  <si>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</si>
  <si>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</si>
  <si>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</si>
  <si>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</si>
  <si>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</si>
  <si>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</si>
  <si>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</si>
  <si>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</si>
  <si>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</si>
  <si>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</si>
  <si>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</si>
  <si>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</si>
  <si>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</si>
  <si>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</si>
  <si>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</si>
  <si>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</si>
  <si>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</si>
  <si>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</si>
  <si>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</si>
  <si>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</si>
  <si>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</si>
  <si>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</si>
  <si>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</si>
  <si>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</si>
  <si>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</si>
  <si>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</si>
  <si>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</si>
  <si>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</si>
  <si>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</si>
  <si>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</si>
  <si>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</si>
  <si>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</si>
  <si>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</si>
  <si>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</si>
  <si>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</si>
  <si>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</si>
  <si>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</si>
  <si>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</si>
  <si>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</si>
  <si>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</si>
  <si>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</si>
  <si>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</si>
  <si>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</si>
  <si>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</si>
  <si>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</si>
  <si>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</si>
  <si>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</si>
  <si>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</si>
  <si>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</si>
  <si>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</si>
  <si>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</si>
  <si>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</si>
  <si>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</si>
  <si>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</si>
  <si>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</si>
  <si>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</si>
  <si>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</si>
  <si>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</si>
  <si>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</si>
  <si>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</si>
  <si>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</si>
  <si>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</si>
  <si>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</si>
  <si>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</si>
  <si>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</si>
  <si>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</si>
  <si>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</si>
  <si>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</si>
  <si>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</si>
  <si>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</si>
  <si>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</si>
  <si>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</si>
  <si>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</si>
  <si>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</si>
  <si>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</si>
  <si>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</si>
  <si>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</si>
  <si>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</si>
  <si>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</si>
  <si>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</si>
  <si>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</si>
  <si>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</si>
  <si>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</si>
  <si>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</si>
  <si>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</si>
  <si>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</si>
  <si>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</si>
  <si>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</si>
  <si>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</si>
  <si>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</si>
  <si>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</si>
  <si>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</si>
  <si>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</si>
  <si>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</si>
  <si>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</si>
  <si>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</si>
  <si>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</si>
  <si>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</si>
  <si>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</si>
  <si>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</si>
  <si>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</si>
  <si>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</si>
  <si>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</si>
  <si>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</si>
  <si>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</si>
  <si>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</si>
  <si>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</si>
  <si>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</si>
  <si>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</si>
  <si>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</si>
  <si>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</si>
  <si>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</si>
  <si>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</si>
  <si>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</si>
  <si>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</si>
  <si>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</si>
  <si>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</si>
  <si>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</si>
  <si>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</si>
  <si>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</si>
  <si>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</si>
  <si>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</si>
  <si>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</si>
  <si>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</si>
  <si>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</si>
  <si>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</si>
  <si>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</si>
  <si>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</si>
  <si>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</si>
  <si>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</si>
  <si>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</si>
  <si>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</si>
  <si>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</si>
  <si>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</si>
  <si>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</si>
  <si>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</si>
  <si>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</si>
  <si>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</si>
  <si>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</si>
  <si>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</si>
  <si>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</si>
  <si>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</si>
  <si>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</si>
  <si>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</si>
  <si>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</si>
  <si>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</si>
  <si>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</si>
  <si>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</si>
  <si>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</si>
  <si>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</si>
  <si>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</si>
  <si>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</si>
  <si>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</si>
  <si>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</si>
  <si>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</si>
  <si>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</si>
  <si>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</si>
  <si>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</si>
  <si>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</si>
  <si>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</si>
  <si>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</si>
  <si>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</si>
  <si>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</si>
  <si>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</si>
  <si>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</si>
  <si>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</si>
  <si>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</si>
  <si>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</si>
  <si>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</si>
  <si>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</si>
  <si>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</si>
  <si>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</si>
  <si>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</si>
  <si>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</si>
  <si>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</si>
  <si>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</si>
  <si>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</si>
  <si>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</si>
  <si>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</si>
  <si>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</si>
  <si>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</si>
  <si>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</si>
  <si>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</si>
  <si>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</si>
  <si>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</si>
  <si>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</si>
  <si>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</si>
  <si>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</si>
  <si>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</si>
  <si>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</si>
  <si>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</si>
  <si>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</si>
  <si>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</si>
  <si>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</si>
  <si>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</si>
  <si>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</si>
  <si>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</si>
  <si>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</si>
  <si>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</si>
  <si>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</si>
  <si>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</si>
  <si>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</si>
  <si>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</si>
  <si>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</si>
  <si>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</si>
  <si>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</si>
  <si>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</si>
  <si>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</si>
  <si>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</si>
  <si>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</si>
  <si>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</si>
  <si>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</si>
  <si>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</si>
  <si>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</si>
  <si>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</si>
  <si>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</si>
  <si>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</si>
  <si>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</si>
  <si>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</si>
  <si>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</si>
  <si>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</si>
  <si>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</si>
  <si>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</si>
  <si>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</si>
  <si>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</si>
  <si>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</si>
  <si>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</si>
  <si>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</si>
  <si>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</si>
  <si>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</si>
  <si>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</si>
  <si>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</si>
  <si>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</si>
  <si>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</si>
  <si>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</si>
  <si>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</si>
  <si>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</si>
  <si>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</si>
  <si>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</si>
  <si>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</si>
  <si>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</si>
  <si>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</si>
  <si>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</si>
  <si>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</si>
  <si>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</si>
  <si>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</si>
  <si>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</si>
  <si>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</si>
  <si>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</si>
  <si>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</si>
  <si>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</si>
  <si>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</si>
  <si>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</si>
  <si>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</si>
  <si>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</si>
  <si>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</si>
  <si>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</si>
  <si>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</si>
  <si>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</si>
  <si>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</si>
  <si>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</si>
  <si>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</si>
  <si>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</si>
  <si>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</si>
  <si>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</si>
  <si>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</si>
  <si>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</si>
  <si>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</si>
  <si>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</si>
  <si>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</si>
  <si>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</si>
  <si>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</si>
  <si>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</si>
  <si>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</si>
  <si>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</si>
  <si>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</si>
  <si>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</si>
  <si>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</si>
  <si>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</si>
  <si>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</si>
  <si>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</si>
  <si>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</si>
  <si>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</si>
  <si>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</si>
  <si>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</si>
  <si>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</si>
  <si>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</si>
  <si>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</si>
  <si>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</si>
  <si>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</si>
  <si>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</si>
  <si>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</si>
  <si>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</si>
  <si>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</si>
  <si>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</si>
  <si>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</si>
  <si>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</si>
  <si>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</si>
  <si>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</si>
  <si>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</si>
  <si>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</si>
  <si>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</si>
  <si>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</si>
  <si>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</si>
  <si>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</si>
  <si>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</si>
  <si>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</si>
  <si>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</si>
  <si>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</si>
  <si>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</si>
  <si>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</si>
  <si>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</si>
  <si>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</si>
  <si>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</si>
  <si>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</si>
  <si>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</si>
  <si>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</si>
  <si>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</si>
  <si>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</si>
  <si>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</si>
  <si>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</si>
  <si>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</si>
  <si>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</si>
  <si>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</si>
  <si>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</si>
  <si>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</si>
  <si>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</si>
  <si>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</si>
  <si>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</si>
  <si>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</si>
  <si>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</si>
  <si>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</si>
  <si>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</si>
  <si>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</si>
  <si>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</si>
  <si>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</si>
  <si>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</si>
  <si>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</si>
  <si>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</si>
  <si>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</si>
  <si>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</si>
  <si>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</si>
  <si>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</si>
  <si>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</si>
  <si>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</si>
  <si>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</si>
  <si>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</si>
  <si>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</si>
  <si>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</si>
  <si>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</si>
  <si>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</si>
  <si>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</si>
  <si>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</si>
  <si>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</si>
  <si>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</si>
  <si>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</si>
  <si>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</si>
  <si>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</si>
  <si>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</si>
  <si>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</si>
  <si>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</si>
  <si>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</si>
  <si>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</si>
  <si>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</si>
  <si>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</si>
  <si>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</si>
  <si>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</si>
  <si>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</si>
  <si>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</si>
  <si>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</si>
  <si>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</si>
  <si>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</si>
  <si>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</si>
  <si>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</si>
  <si>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</si>
  <si>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</si>
  <si>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</si>
  <si>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</si>
  <si>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</si>
  <si>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</si>
  <si>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</si>
  <si>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</si>
  <si>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</si>
  <si>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</si>
  <si>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</si>
  <si>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</si>
  <si>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</si>
  <si>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</si>
  <si>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</si>
  <si>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</si>
  <si>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</si>
  <si>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</si>
  <si>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</si>
  <si>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</si>
  <si>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</si>
  <si>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</si>
  <si>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</si>
  <si>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</si>
  <si>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</si>
  <si>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</si>
  <si>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</si>
  <si>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</si>
  <si>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</si>
  <si>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</si>
  <si>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</si>
  <si>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</si>
  <si>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</si>
  <si>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</si>
  <si>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</si>
  <si>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</si>
  <si>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</si>
  <si>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</si>
  <si>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</si>
  <si>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</si>
  <si>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</si>
  <si>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</si>
  <si>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</si>
  <si>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</si>
  <si>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</si>
  <si>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</si>
  <si>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</si>
  <si>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</si>
  <si>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</si>
  <si>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</si>
  <si>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</si>
  <si>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</si>
  <si>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</si>
  <si>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</si>
  <si>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</si>
  <si>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</si>
  <si>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</si>
  <si>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</si>
  <si>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</si>
  <si>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</si>
  <si>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</si>
  <si>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</si>
  <si>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</si>
  <si>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</si>
  <si>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</si>
  <si>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</si>
  <si>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</si>
  <si>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</si>
  <si>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</si>
  <si>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</si>
  <si>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</si>
  <si>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</si>
  <si>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</si>
  <si>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</si>
  <si>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</si>
  <si>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</si>
  <si>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</si>
  <si>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</si>
  <si>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</si>
  <si>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</si>
  <si>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</si>
  <si>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</si>
  <si>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</si>
  <si>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</si>
  <si>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</si>
  <si>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</si>
  <si>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</si>
  <si>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</si>
  <si>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</si>
  <si>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</si>
  <si>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</si>
  <si>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</si>
  <si>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</si>
  <si>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</si>
  <si>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</si>
  <si>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</si>
  <si>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</si>
  <si>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</si>
  <si>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</si>
  <si>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</si>
  <si>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</si>
  <si>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</si>
  <si>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</si>
  <si>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</si>
  <si>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</si>
  <si>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</si>
  <si>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</si>
  <si>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</si>
  <si>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</si>
  <si>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</si>
  <si>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</si>
  <si>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</si>
  <si>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</si>
  <si>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</si>
  <si>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</si>
  <si>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</si>
  <si>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</si>
  <si>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</si>
  <si>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</si>
  <si>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</si>
  <si>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</si>
  <si>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</si>
  <si>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</si>
  <si>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</si>
  <si>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</si>
  <si>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</si>
  <si>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</si>
  <si>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</si>
  <si>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</si>
  <si>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</si>
  <si>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</si>
  <si>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</si>
  <si>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</si>
  <si>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</si>
  <si>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</si>
  <si>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</si>
  <si>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</si>
  <si>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</si>
  <si>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</si>
  <si>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</si>
  <si>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</si>
  <si>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</si>
  <si>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</si>
  <si>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</si>
  <si>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</si>
  <si>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</si>
  <si>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</si>
  <si>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</si>
  <si>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</si>
  <si>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</si>
  <si>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</si>
  <si>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</si>
  <si>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</si>
  <si>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</si>
  <si>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</si>
  <si>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</si>
  <si>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</si>
  <si>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</si>
  <si>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</si>
  <si>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</si>
  <si>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</si>
  <si>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</si>
  <si>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</si>
  <si>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</si>
  <si>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</si>
  <si>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</si>
  <si>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</si>
  <si>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</si>
  <si>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</si>
  <si>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</si>
  <si>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</si>
  <si>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</si>
  <si>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</si>
  <si>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</si>
  <si>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</si>
  <si>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</si>
  <si>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</si>
  <si>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</si>
  <si>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</si>
  <si>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</si>
  <si>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</si>
  <si>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</si>
  <si>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</si>
  <si>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</si>
  <si>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</si>
  <si>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</si>
  <si>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</si>
  <si>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</si>
  <si>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</si>
  <si>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</si>
  <si>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</si>
  <si>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</si>
  <si>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</si>
  <si>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</si>
  <si>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</si>
  <si>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</si>
  <si>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</si>
  <si>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</si>
  <si>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</si>
  <si>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</si>
  <si>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</si>
  <si>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</si>
  <si>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</si>
  <si>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</si>
  <si>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</si>
  <si>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</si>
  <si>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</si>
  <si>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</si>
  <si>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</si>
  <si>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</si>
  <si>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</si>
  <si>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</si>
  <si>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</si>
  <si>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</si>
  <si>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</si>
  <si>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</si>
  <si>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</si>
  <si>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</si>
  <si>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</si>
  <si>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</si>
  <si>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</si>
  <si>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</si>
  <si>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</si>
  <si>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</si>
  <si>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</si>
  <si>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</si>
  <si>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</si>
  <si>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</si>
  <si>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</si>
  <si>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</si>
  <si>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</si>
  <si>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</si>
  <si>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</si>
  <si>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</si>
  <si>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</si>
  <si>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</si>
  <si>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</si>
  <si>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</si>
  <si>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</si>
  <si>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</si>
  <si>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</si>
  <si>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</si>
  <si>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</si>
  <si>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</si>
  <si>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</si>
  <si>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</si>
  <si>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</si>
  <si>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</si>
  <si>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</si>
  <si>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</si>
  <si>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</si>
  <si>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</si>
  <si>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</si>
  <si>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</si>
  <si>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</si>
  <si>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</si>
  <si>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</si>
  <si>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</si>
  <si>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</si>
  <si>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</si>
  <si>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</si>
  <si>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</si>
  <si>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</si>
  <si>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</si>
  <si>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</si>
  <si>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</si>
  <si>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</si>
  <si>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</si>
  <si>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</si>
  <si>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</si>
  <si>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</si>
  <si>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</si>
  <si>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</si>
  <si>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</si>
  <si>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</si>
  <si>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</si>
  <si>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</si>
  <si>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</si>
  <si>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</si>
  <si>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</si>
  <si>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</si>
  <si>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</si>
  <si>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</si>
  <si>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</si>
  <si>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</si>
  <si>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</si>
  <si>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</si>
  <si>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</si>
  <si>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</si>
  <si>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</si>
  <si>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</si>
  <si>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</si>
  <si>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</si>
  <si>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</si>
  <si>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</si>
  <si>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</si>
  <si>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</si>
  <si>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</si>
  <si>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</si>
  <si>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</si>
  <si>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</si>
  <si>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</si>
  <si>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</si>
  <si>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</si>
  <si>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</si>
  <si>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</si>
  <si>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</si>
  <si>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</si>
  <si>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</si>
  <si>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</si>
  <si>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</si>
  <si>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</si>
  <si>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</si>
  <si>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</si>
  <si>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</si>
  <si>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</si>
  <si>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</si>
  <si>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</si>
  <si>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</si>
  <si>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</si>
  <si>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</si>
  <si>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</si>
  <si>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</si>
  <si>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</si>
  <si>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</si>
  <si>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</si>
  <si>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</si>
  <si>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</si>
  <si>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</si>
  <si>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</si>
  <si>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</si>
  <si>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</si>
  <si>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</si>
  <si>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</si>
  <si>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</si>
  <si>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</si>
  <si>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</si>
  <si>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</si>
  <si>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</si>
  <si>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</si>
  <si>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</si>
  <si>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</si>
  <si>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</si>
  <si>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</si>
  <si>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</si>
  <si>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</si>
  <si>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</si>
  <si>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</si>
  <si>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</si>
  <si>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</si>
  <si>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</si>
  <si>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</si>
  <si>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</si>
  <si>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</si>
  <si>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</si>
  <si>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</si>
  <si>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</si>
  <si>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</si>
  <si>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</si>
  <si>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</si>
  <si>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</si>
  <si>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</si>
  <si>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</si>
  <si>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</si>
  <si>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</si>
  <si>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</si>
  <si>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</si>
  <si>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</si>
  <si>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</si>
  <si>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</si>
  <si>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</si>
  <si>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</si>
  <si>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</si>
  <si>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</si>
  <si>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</si>
  <si>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</si>
  <si>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</si>
  <si>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</si>
  <si>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</si>
  <si>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</si>
  <si>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</si>
  <si>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</si>
  <si>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</si>
  <si>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</si>
  <si>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</si>
  <si>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</si>
  <si>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</si>
  <si>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</si>
  <si>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</si>
  <si>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</si>
  <si>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</si>
  <si>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</si>
  <si>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</si>
  <si>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</si>
  <si>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</si>
  <si>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</si>
  <si>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</si>
  <si>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</si>
  <si>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</si>
  <si>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</si>
  <si>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</si>
  <si>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</si>
  <si>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</si>
  <si>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</si>
  <si>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</si>
  <si>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</si>
  <si>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</si>
  <si>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</si>
  <si>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</si>
  <si>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</si>
  <si>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</si>
  <si>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</si>
  <si>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</si>
  <si>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</si>
  <si>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</si>
  <si>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</si>
  <si>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</si>
  <si>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</si>
  <si>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</si>
  <si>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</si>
  <si>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</si>
  <si>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</si>
  <si>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</si>
  <si>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</si>
  <si>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</si>
  <si>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</si>
  <si>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</si>
  <si>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</si>
  <si>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</si>
  <si>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</si>
  <si>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</si>
  <si>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</si>
  <si>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</si>
  <si>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</si>
  <si>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</si>
  <si>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</si>
  <si>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</si>
  <si>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</si>
  <si>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</si>
  <si>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</si>
  <si>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</si>
  <si>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</si>
  <si>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</si>
  <si>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</si>
  <si>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</si>
  <si>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</si>
  <si>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</si>
  <si>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</si>
  <si>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</si>
  <si>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</si>
  <si>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</si>
  <si>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</si>
  <si>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</si>
  <si>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</si>
  <si>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</si>
  <si>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</si>
  <si>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</si>
  <si>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</si>
  <si>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</si>
  <si>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</si>
  <si>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</si>
  <si>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</si>
  <si>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</si>
  <si>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</si>
  <si>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</si>
  <si>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</si>
  <si>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</si>
  <si>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</si>
  <si>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</si>
  <si>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</si>
  <si>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</si>
  <si>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</si>
  <si>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</si>
  <si>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</si>
  <si>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</si>
  <si>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</si>
  <si>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</si>
  <si>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</si>
  <si>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</si>
  <si>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</si>
  <si>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</si>
  <si>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</si>
  <si>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</si>
  <si>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</si>
  <si>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</si>
  <si>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</si>
  <si>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</si>
  <si>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</si>
  <si>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</si>
  <si>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</si>
  <si>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</si>
  <si>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</si>
  <si>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</si>
  <si>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</si>
  <si>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</si>
  <si>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</si>
  <si>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</si>
  <si>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</si>
  <si>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</si>
  <si>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</si>
  <si>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</si>
  <si>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</si>
  <si>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</si>
  <si>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</si>
  <si>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</si>
  <si>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</si>
  <si>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</si>
  <si>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</si>
  <si>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</si>
  <si>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</si>
  <si>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</si>
  <si>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</si>
  <si>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</si>
  <si>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</si>
  <si>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</si>
  <si>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</si>
  <si>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</si>
  <si>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</si>
  <si>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</si>
  <si>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</si>
  <si>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</si>
  <si>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</si>
  <si>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</si>
  <si>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</si>
  <si>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</si>
  <si>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</si>
  <si>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</si>
  <si>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</si>
  <si>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</si>
  <si>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</si>
  <si>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</si>
  <si>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</si>
  <si>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</si>
  <si>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</si>
  <si>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</si>
  <si>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</si>
  <si>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</si>
  <si>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</si>
  <si>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</si>
  <si>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</si>
  <si>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</si>
  <si>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</si>
  <si>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</si>
  <si>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</si>
  <si>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</si>
  <si>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</si>
  <si>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</si>
  <si>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</si>
  <si>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</si>
  <si>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</si>
  <si>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</si>
  <si>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</si>
  <si>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</si>
  <si>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</si>
  <si>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</si>
  <si>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</si>
  <si>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</si>
  <si>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</si>
  <si>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</si>
  <si>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</si>
  <si>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</si>
  <si>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</si>
  <si>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</si>
  <si>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</si>
  <si>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</si>
  <si>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</si>
  <si>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</si>
  <si>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</si>
  <si>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</si>
  <si>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</si>
  <si>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</si>
  <si>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</si>
  <si>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</si>
  <si>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</si>
  <si>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</si>
  <si>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</si>
  <si>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</si>
  <si>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</si>
  <si>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</si>
  <si>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</si>
  <si>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</si>
  <si>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</si>
  <si>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</si>
  <si>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</si>
  <si>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</si>
  <si>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</si>
  <si>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</si>
  <si>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</si>
  <si>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</si>
  <si>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</si>
  <si>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</si>
  <si>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</si>
  <si>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</si>
  <si>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</si>
  <si>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</si>
  <si>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</si>
  <si>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</si>
  <si>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</si>
  <si>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</si>
  <si>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</si>
  <si>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</si>
  <si>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</si>
  <si>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</si>
  <si>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</si>
  <si>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</si>
  <si>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</si>
  <si>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</si>
  <si>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</si>
  <si>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</si>
  <si>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</si>
  <si>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</si>
  <si>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</si>
  <si>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</si>
  <si>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</si>
  <si>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</si>
  <si>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</si>
  <si>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</si>
  <si>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</si>
  <si>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</si>
  <si>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</si>
  <si>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</si>
  <si>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</si>
  <si>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</si>
  <si>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</si>
  <si>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</si>
  <si>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</si>
  <si>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</si>
  <si>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</si>
  <si>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</si>
  <si>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</si>
  <si>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</si>
  <si>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</si>
  <si>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</si>
  <si>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</si>
  <si>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</si>
  <si>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</si>
  <si>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</si>
  <si>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</si>
  <si>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</si>
  <si>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</si>
  <si>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</si>
  <si>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</si>
  <si>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</si>
  <si>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</si>
  <si>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</si>
  <si>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</si>
  <si>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</si>
  <si>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</si>
  <si>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</si>
  <si>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</si>
  <si>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</si>
  <si>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</si>
  <si>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</si>
  <si>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</si>
  <si>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</si>
  <si>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</si>
  <si>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</si>
  <si>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</si>
  <si>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</si>
  <si>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</si>
  <si>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</si>
  <si>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</si>
  <si>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</si>
  <si>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</si>
  <si>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</si>
  <si>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</si>
  <si>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</si>
  <si>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</si>
  <si>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</si>
  <si>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</si>
  <si>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</si>
  <si>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</si>
  <si>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</si>
  <si>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</si>
  <si>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</si>
  <si>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</si>
  <si>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</si>
  <si>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</si>
  <si>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</si>
  <si>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</si>
  <si>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</si>
  <si>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</si>
  <si>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</si>
  <si>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</si>
  <si>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</si>
  <si>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</si>
  <si>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</si>
  <si>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</si>
  <si>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</si>
  <si>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</si>
  <si>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</si>
  <si>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</si>
  <si>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</si>
  <si>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</si>
  <si>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</si>
  <si>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</si>
  <si>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</si>
  <si>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</si>
  <si>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</si>
  <si>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</si>
  <si>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</si>
  <si>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</si>
  <si>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</si>
  <si>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</si>
  <si>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</si>
  <si>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</si>
  <si>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</si>
  <si>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</si>
  <si>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</si>
  <si>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</si>
  <si>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</si>
  <si>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</si>
  <si>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</si>
  <si>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</si>
  <si>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</si>
  <si>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</si>
  <si>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</si>
  <si>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</si>
  <si>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</si>
  <si>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</si>
  <si>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</si>
  <si>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</si>
  <si>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</si>
  <si>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</si>
  <si>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</si>
  <si>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</si>
  <si>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</si>
  <si>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</si>
  <si>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</si>
  <si>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</si>
  <si>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</si>
  <si>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</si>
  <si>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</si>
  <si>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</si>
  <si>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</si>
  <si>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</si>
  <si>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</si>
  <si>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</si>
  <si>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</si>
  <si>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</si>
  <si>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</si>
  <si>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</si>
  <si>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</si>
  <si>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</si>
  <si>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</si>
  <si>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</si>
  <si>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</si>
  <si>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</si>
  <si>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</si>
  <si>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</si>
  <si>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</si>
  <si>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</si>
  <si>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</si>
  <si>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</si>
  <si>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</si>
  <si>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</si>
  <si>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</si>
  <si>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</si>
  <si>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</si>
  <si>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</si>
  <si>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</si>
  <si>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</si>
  <si>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</si>
  <si>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</si>
  <si>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</si>
  <si>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</si>
  <si>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</si>
  <si>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</si>
  <si>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</si>
  <si>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</si>
  <si>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</si>
  <si>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</si>
  <si>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</si>
  <si>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</si>
  <si>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</si>
  <si>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</si>
  <si>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</si>
  <si>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</si>
  <si>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</si>
  <si>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</si>
  <si>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</si>
  <si>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</si>
  <si>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</si>
  <si>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</si>
  <si>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</si>
  <si>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</si>
  <si>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</si>
  <si>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</si>
  <si>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</si>
  <si>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</si>
  <si>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</si>
  <si>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</si>
  <si>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</si>
  <si>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</si>
  <si>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</si>
  <si>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</si>
  <si>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</si>
  <si>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</si>
  <si>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</si>
  <si>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</si>
  <si>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</si>
  <si>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</si>
  <si>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</si>
  <si>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</si>
  <si>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</si>
  <si>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</si>
  <si>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</si>
  <si>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</si>
  <si>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</si>
  <si>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</si>
  <si>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</si>
  <si>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</si>
  <si>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</si>
  <si>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</si>
  <si>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</si>
  <si>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</si>
  <si>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</si>
  <si>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</si>
  <si>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</si>
  <si>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</si>
  <si>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</si>
  <si>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</si>
  <si>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</si>
  <si>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</si>
  <si>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</si>
  <si>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</si>
  <si>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</si>
  <si>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</si>
  <si>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</si>
  <si>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</si>
  <si>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</si>
  <si>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</si>
  <si>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</si>
  <si>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</si>
  <si>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</si>
  <si>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</si>
  <si>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</si>
  <si>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</si>
  <si>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</si>
  <si>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</si>
  <si>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</si>
  <si>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</si>
  <si>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</si>
  <si>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</si>
  <si>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</si>
  <si>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</si>
  <si>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</si>
  <si>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</si>
  <si>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</si>
  <si>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</si>
  <si>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</si>
  <si>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</si>
  <si>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</si>
  <si>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</si>
  <si>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</si>
  <si>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</si>
  <si>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</si>
  <si>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</si>
  <si>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</si>
  <si>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</si>
  <si>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</si>
  <si>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</si>
  <si>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</si>
  <si>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</si>
  <si>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</si>
  <si>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</si>
  <si>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</si>
  <si>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</si>
  <si>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</si>
  <si>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</si>
  <si>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</si>
  <si>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</si>
  <si>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</si>
  <si>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</si>
  <si>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</si>
  <si>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</si>
  <si>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</si>
  <si>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</si>
  <si>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</si>
  <si>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</si>
  <si>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</si>
  <si>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</si>
  <si>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</si>
  <si>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</si>
  <si>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</si>
  <si>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</si>
  <si>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</si>
  <si>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</si>
  <si>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</si>
  <si>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</si>
  <si>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</si>
  <si>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</si>
  <si>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</si>
  <si>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</si>
  <si>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</si>
  <si>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</si>
  <si>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</si>
  <si>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</si>
  <si>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</si>
  <si>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</si>
  <si>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</si>
  <si>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</si>
  <si>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</si>
  <si>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</si>
  <si>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</si>
  <si>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</si>
  <si>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</si>
  <si>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</si>
  <si>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</si>
  <si>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</si>
  <si>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</si>
  <si>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</si>
  <si>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</si>
  <si>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</si>
  <si>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</si>
  <si>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</si>
  <si>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</si>
  <si>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</si>
  <si>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</si>
  <si>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</si>
  <si>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</si>
  <si>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</si>
  <si>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</si>
  <si>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</si>
  <si>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</si>
  <si>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</si>
  <si>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</si>
  <si>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</si>
  <si>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</si>
  <si>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</si>
  <si>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</si>
  <si>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</si>
  <si>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</si>
  <si>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</si>
  <si>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</si>
  <si>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</si>
  <si>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</si>
  <si>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</si>
  <si>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</si>
  <si>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</si>
  <si>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</si>
  <si>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</si>
  <si>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</si>
  <si>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</si>
  <si>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</si>
  <si>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</si>
  <si>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</si>
  <si>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</si>
  <si>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</si>
  <si>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</si>
  <si>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</si>
  <si>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</si>
  <si>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</si>
  <si>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</si>
  <si>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</si>
  <si>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</si>
  <si>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</si>
  <si>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</si>
  <si>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</si>
  <si>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</si>
  <si>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</si>
  <si>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</si>
  <si>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</si>
  <si>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</si>
  <si>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</si>
  <si>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</si>
  <si>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</si>
  <si>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</si>
  <si>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</si>
  <si>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</si>
  <si>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</si>
  <si>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</si>
  <si>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</si>
  <si>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</si>
  <si>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</si>
  <si>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</si>
  <si>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</si>
  <si>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</si>
  <si>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</si>
  <si>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</si>
  <si>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</si>
  <si>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</si>
  <si>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</si>
  <si>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</si>
  <si>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</si>
  <si>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</si>
  <si>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</si>
  <si>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</si>
  <si>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</si>
  <si>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</si>
  <si>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</si>
  <si>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</si>
  <si>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</si>
  <si>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</si>
  <si>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</si>
  <si>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</si>
  <si>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</si>
  <si>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</si>
  <si>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</si>
  <si>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</si>
  <si>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</si>
  <si>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</si>
  <si>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</si>
  <si>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</si>
  <si>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</si>
  <si>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</si>
  <si>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</si>
  <si>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</si>
  <si>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</si>
  <si>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</si>
  <si>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</si>
  <si>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</si>
  <si>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</si>
  <si>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</si>
  <si>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</si>
  <si>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</si>
  <si>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</si>
  <si>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</si>
  <si>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</si>
  <si>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</si>
  <si>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</si>
  <si>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</si>
  <si>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</si>
  <si>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</si>
  <si>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</si>
  <si>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</si>
  <si>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</si>
  <si>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</si>
  <si>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</si>
  <si>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</si>
  <si>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</si>
  <si>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</si>
  <si>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</si>
  <si>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</si>
  <si>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</si>
  <si>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</si>
  <si>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</si>
  <si>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</si>
  <si>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</si>
  <si>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</si>
  <si>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</si>
  <si>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</si>
  <si>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</si>
  <si>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</si>
  <si>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</si>
  <si>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</si>
  <si>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</si>
  <si>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</si>
  <si>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</si>
  <si>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</si>
  <si>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</si>
  <si>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</si>
  <si>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</si>
  <si>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</si>
  <si>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</si>
  <si>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</si>
  <si>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</si>
  <si>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</si>
  <si>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</si>
  <si>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</si>
  <si>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</si>
  <si>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</si>
  <si>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</si>
  <si>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</si>
  <si>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</si>
  <si>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</si>
  <si>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</si>
  <si>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</si>
  <si>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</si>
  <si>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</si>
  <si>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</si>
  <si>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</si>
  <si>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</si>
  <si>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</si>
  <si>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</si>
  <si>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</si>
  <si>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</si>
  <si>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</si>
  <si>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</si>
  <si>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</si>
  <si>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</si>
  <si>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</si>
  <si>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</si>
  <si>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</si>
  <si>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</si>
  <si>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</si>
  <si>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</si>
  <si>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</si>
  <si>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</si>
  <si>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</si>
  <si>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</si>
  <si>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</si>
  <si>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</si>
  <si>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</si>
  <si>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</si>
  <si>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</si>
  <si>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</si>
  <si>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</si>
  <si>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</si>
  <si>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</si>
  <si>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</si>
  <si>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</si>
  <si>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</si>
  <si>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</si>
  <si>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</si>
  <si>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</si>
  <si>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</si>
  <si>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</si>
  <si>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</si>
  <si>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</si>
  <si>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</si>
  <si>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</si>
  <si>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</si>
  <si>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</si>
  <si>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</si>
  <si>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</si>
  <si>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</si>
  <si>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</si>
  <si>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</si>
  <si>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</si>
  <si>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</si>
  <si>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</si>
  <si>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</si>
  <si>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</si>
  <si>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</si>
  <si>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</si>
  <si>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</si>
  <si>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</si>
  <si>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</si>
  <si>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</si>
  <si>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</si>
  <si>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</si>
  <si>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</si>
  <si>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</si>
  <si>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</si>
  <si>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</si>
  <si>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</si>
  <si>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</si>
  <si>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</si>
  <si>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</si>
  <si>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</si>
  <si>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</si>
  <si>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</si>
  <si>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</si>
  <si>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</si>
  <si>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</si>
  <si>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</si>
  <si>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</si>
  <si>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</si>
  <si>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</si>
  <si>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</si>
  <si>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</si>
  <si>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</si>
  <si>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</si>
  <si>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</si>
  <si>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</si>
  <si>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</si>
  <si>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</si>
  <si>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</si>
  <si>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</si>
  <si>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</si>
  <si>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</si>
  <si>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</si>
  <si>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</si>
  <si>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</si>
  <si>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</si>
  <si>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</si>
  <si>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</si>
  <si>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</si>
  <si>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</si>
  <si>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</si>
  <si>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</si>
  <si>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</si>
  <si>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</si>
  <si>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</si>
  <si>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</si>
  <si>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</si>
  <si>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</si>
  <si>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</si>
  <si>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</si>
  <si>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</si>
  <si>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</si>
  <si>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</si>
  <si>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</si>
  <si>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</si>
  <si>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</si>
  <si>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</si>
  <si>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</si>
  <si>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</si>
  <si>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</si>
  <si>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</si>
  <si>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</si>
  <si>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</si>
  <si>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</si>
  <si>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</si>
  <si>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</si>
  <si>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</si>
  <si>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</si>
  <si>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</si>
  <si>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</si>
  <si>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</si>
  <si>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</si>
  <si>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</si>
  <si>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</si>
  <si>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</si>
  <si>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</si>
  <si>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</si>
  <si>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</si>
  <si>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</si>
  <si>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</si>
  <si>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</si>
  <si>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</si>
  <si>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</si>
  <si>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</si>
  <si>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</si>
  <si>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</si>
  <si>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</si>
  <si>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</si>
  <si>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</si>
  <si>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</si>
  <si>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</si>
  <si>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</si>
  <si>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</si>
  <si>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</si>
  <si>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</si>
  <si>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</si>
  <si>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</si>
  <si>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</si>
  <si>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</si>
  <si>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</si>
  <si>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</si>
  <si>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</si>
  <si>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</si>
  <si>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</si>
  <si>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</si>
  <si>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</si>
  <si>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</si>
  <si>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</si>
  <si>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</si>
  <si>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</si>
  <si>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</si>
  <si>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</si>
  <si>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</si>
  <si>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</si>
  <si>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</si>
  <si>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</si>
  <si>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</si>
  <si>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</si>
  <si>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</si>
  <si>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</si>
  <si>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</si>
  <si>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</si>
  <si>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</si>
  <si>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</si>
  <si>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</si>
  <si>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</si>
  <si>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</si>
  <si>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</si>
  <si>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</si>
  <si>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</si>
  <si>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</si>
  <si>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</si>
  <si>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</si>
  <si>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</si>
  <si>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</si>
  <si>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</si>
  <si>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</si>
  <si>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</si>
  <si>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</si>
  <si>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</si>
  <si>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</si>
  <si>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</si>
  <si>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</si>
  <si>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</si>
  <si>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</si>
  <si>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</si>
  <si>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</si>
  <si>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</si>
  <si>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</si>
  <si>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</si>
  <si>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</si>
  <si>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</si>
  <si>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</si>
  <si>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</si>
  <si>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</si>
  <si>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</si>
  <si>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</si>
  <si>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</si>
  <si>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</si>
  <si>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</si>
  <si>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</si>
  <si>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</si>
  <si>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</si>
  <si>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</si>
  <si>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</si>
  <si>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</si>
  <si>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</si>
  <si>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</si>
  <si>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</si>
  <si>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</si>
  <si>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</si>
  <si>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</si>
  <si>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</si>
  <si>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</si>
  <si>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</si>
  <si>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</si>
  <si>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</si>
  <si>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</si>
  <si>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</si>
  <si>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</si>
  <si>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</si>
  <si>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</si>
  <si>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</si>
  <si>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</si>
  <si>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</si>
  <si>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</si>
  <si>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</si>
  <si>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</si>
  <si>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</si>
  <si>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</si>
  <si>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</si>
  <si>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</si>
  <si>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</si>
  <si>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</si>
  <si>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</si>
  <si>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</si>
  <si>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</si>
  <si>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</si>
  <si>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</si>
  <si>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</si>
  <si>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</si>
  <si>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</si>
  <si>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</si>
  <si>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</si>
  <si>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</si>
  <si>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</si>
  <si>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</si>
  <si>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</si>
  <si>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</si>
  <si>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</si>
  <si>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</si>
  <si>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</si>
  <si>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</si>
  <si>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</si>
  <si>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</si>
  <si>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</si>
  <si>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</si>
  <si>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</si>
  <si>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</si>
  <si>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</si>
  <si>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</si>
  <si>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</si>
  <si>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</si>
  <si>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</si>
  <si>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</si>
  <si>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</si>
  <si>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</si>
  <si>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</si>
  <si>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</si>
  <si>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</si>
  <si>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</si>
  <si>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</si>
  <si>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</si>
  <si>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</si>
  <si>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</si>
  <si>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</si>
  <si>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</si>
  <si>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</si>
  <si>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</si>
  <si>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</si>
  <si>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</si>
  <si>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</si>
  <si>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</si>
  <si>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</si>
  <si>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</si>
  <si>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</si>
  <si>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</si>
  <si>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</si>
  <si>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</si>
  <si>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</si>
  <si>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</si>
  <si>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</si>
  <si>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</si>
  <si>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</si>
  <si>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</si>
  <si>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</si>
  <si>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</si>
  <si>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</si>
  <si>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</si>
  <si>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</si>
  <si>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</si>
  <si>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</si>
  <si>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</si>
  <si>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</si>
  <si>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</si>
  <si>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</si>
  <si>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</si>
  <si>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</si>
  <si>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</si>
  <si>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</si>
  <si>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</si>
  <si>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</si>
  <si>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</si>
  <si>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</si>
  <si>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</si>
  <si>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</si>
  <si>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</si>
  <si>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</si>
  <si>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</si>
  <si>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</si>
  <si>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</si>
  <si>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</si>
  <si>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</si>
  <si>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</si>
  <si>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</si>
  <si>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</si>
  <si>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</si>
  <si>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</si>
  <si>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</si>
  <si>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</si>
  <si>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</si>
  <si>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</si>
  <si>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</si>
  <si>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</si>
  <si>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</si>
  <si>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</si>
  <si>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</si>
  <si>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</si>
  <si>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</si>
  <si>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</si>
  <si>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</si>
  <si>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</si>
  <si>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</si>
  <si>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</si>
  <si>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</si>
  <si>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</si>
  <si>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</si>
  <si>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</si>
  <si>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</si>
  <si>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</si>
  <si>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</si>
  <si>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</si>
  <si>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</si>
  <si>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</si>
  <si>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</si>
  <si>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</si>
  <si>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</si>
  <si>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</si>
  <si>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</si>
  <si>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</si>
  <si>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</si>
  <si>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</si>
  <si>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</si>
  <si>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</si>
  <si>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</si>
  <si>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</si>
  <si>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</si>
  <si>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</si>
  <si>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</si>
  <si>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</si>
  <si>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</si>
  <si>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</si>
  <si>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</si>
  <si>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</si>
  <si>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</si>
  <si>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</si>
  <si>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</si>
  <si>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</si>
  <si>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</si>
  <si>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</si>
  <si>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</si>
  <si>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</si>
  <si>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</si>
  <si>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</si>
  <si>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</si>
  <si>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</si>
  <si>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</si>
  <si>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</si>
  <si>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</si>
  <si>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</si>
  <si>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</si>
  <si>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</si>
  <si>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</si>
  <si>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</si>
  <si>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</si>
  <si>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</si>
  <si>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</si>
  <si>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</si>
  <si>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</si>
  <si>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</si>
  <si>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</si>
  <si>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</si>
  <si>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</si>
  <si>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</si>
  <si>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</si>
  <si>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</si>
  <si>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</si>
  <si>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</si>
  <si>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</si>
  <si>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</si>
  <si>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</si>
  <si>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</si>
  <si>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</si>
  <si>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</si>
  <si>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</si>
  <si>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</si>
  <si>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</si>
  <si>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</si>
  <si>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</si>
  <si>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</si>
  <si>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</si>
  <si>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</si>
  <si>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</si>
  <si>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</si>
  <si>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</si>
  <si>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</si>
  <si>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</si>
  <si>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</si>
  <si>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</si>
  <si>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</si>
  <si>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</si>
  <si>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</si>
  <si>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</si>
  <si>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</si>
  <si>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</si>
  <si>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</si>
  <si>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</si>
  <si>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</si>
  <si>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</si>
  <si>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</si>
  <si>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</si>
  <si>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</si>
  <si>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</si>
  <si>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</si>
  <si>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</si>
  <si>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</si>
  <si>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</si>
  <si>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</si>
  <si>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</si>
  <si>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</si>
  <si>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</si>
  <si>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</si>
  <si>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</si>
  <si>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</si>
  <si>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</si>
  <si>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</si>
  <si>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</si>
  <si>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</si>
  <si>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</si>
  <si>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</si>
  <si>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</si>
  <si>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</si>
  <si>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</si>
  <si>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</si>
  <si>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</si>
  <si>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</si>
  <si>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</si>
  <si>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</si>
  <si>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</si>
  <si>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</si>
  <si>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</si>
  <si>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</si>
  <si>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</si>
  <si>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</si>
  <si>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</si>
  <si>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</si>
  <si>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</si>
  <si>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</si>
  <si>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</si>
  <si>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</si>
  <si>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</si>
  <si>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</si>
  <si>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</si>
  <si>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</si>
  <si>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</si>
  <si>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</si>
  <si>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</si>
  <si>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</si>
  <si>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</si>
  <si>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</si>
  <si>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</si>
  <si>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</si>
  <si>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</si>
  <si>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</si>
  <si>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</si>
  <si>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</si>
  <si>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</si>
  <si>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</si>
  <si>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</si>
  <si>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</si>
  <si>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</si>
  <si>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</si>
  <si>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</si>
  <si>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</si>
  <si>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</si>
  <si>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</si>
  <si>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</si>
  <si>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</si>
  <si>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</si>
  <si>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</si>
  <si>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</si>
  <si>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</si>
  <si>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</si>
  <si>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</si>
  <si>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</si>
  <si>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</si>
  <si>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</si>
  <si>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</si>
  <si>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</si>
  <si>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</si>
  <si>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</si>
  <si>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</si>
  <si>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</si>
  <si>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</si>
  <si>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</si>
  <si>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</si>
  <si>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</si>
  <si>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</si>
  <si>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</si>
  <si>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</si>
  <si>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</si>
  <si>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</si>
  <si>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</si>
  <si>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</si>
  <si>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</si>
  <si>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</si>
  <si>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</si>
  <si>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</si>
  <si>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</si>
  <si>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</si>
  <si>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</si>
  <si>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</si>
  <si>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</si>
  <si>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</si>
  <si>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</si>
  <si>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</si>
  <si>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</si>
  <si>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</si>
  <si>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</si>
  <si>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</si>
  <si>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</si>
  <si>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</si>
  <si>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</si>
  <si>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</si>
  <si>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</si>
  <si>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</si>
  <si>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</si>
  <si>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</si>
  <si>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</si>
  <si>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</si>
  <si>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</si>
  <si>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</si>
  <si>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</si>
  <si>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</si>
  <si>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</si>
  <si>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</si>
  <si>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</si>
  <si>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</si>
  <si>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</si>
  <si>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</si>
  <si>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</si>
  <si>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</si>
  <si>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</si>
  <si>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</si>
  <si>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</si>
  <si>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</si>
  <si>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</si>
  <si>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</si>
  <si>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</si>
  <si>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</si>
  <si>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</si>
  <si>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</si>
  <si>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</si>
  <si>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</si>
  <si>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</si>
  <si>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</si>
  <si>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</si>
  <si>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</si>
  <si>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</si>
  <si>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</si>
  <si>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</si>
  <si>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</si>
  <si>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</si>
  <si>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</si>
  <si>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</si>
  <si>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</si>
  <si>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</si>
  <si>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</si>
  <si>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</si>
  <si>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</si>
  <si>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</si>
  <si>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</si>
  <si>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</si>
  <si>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</si>
  <si>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</si>
  <si>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</si>
  <si>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</si>
  <si>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</si>
  <si>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</si>
  <si>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</si>
  <si>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</si>
  <si>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</si>
  <si>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</si>
  <si>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</si>
  <si>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</si>
  <si>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</si>
  <si>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</si>
  <si>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</si>
  <si>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</si>
  <si>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</si>
  <si>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</si>
  <si>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</si>
  <si>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</si>
  <si>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</si>
  <si>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</si>
  <si>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</si>
  <si>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</si>
  <si>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</si>
  <si>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</si>
  <si>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</si>
  <si>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</si>
  <si>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</si>
  <si>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</si>
  <si>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</si>
  <si>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</si>
  <si>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</si>
  <si>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</si>
  <si>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</si>
  <si>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</si>
  <si>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</si>
  <si>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</si>
  <si>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</si>
  <si>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</si>
  <si>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</si>
  <si>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</si>
  <si>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</si>
  <si>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</si>
  <si>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</si>
  <si>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</si>
  <si>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</si>
  <si>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</si>
  <si>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</si>
  <si>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</si>
  <si>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</si>
  <si>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</si>
  <si>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</si>
  <si>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</si>
  <si>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</si>
  <si>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</si>
  <si>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</si>
  <si>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</si>
  <si>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</si>
  <si>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</si>
  <si>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</si>
  <si>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</si>
  <si>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</si>
  <si>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</si>
  <si>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</si>
  <si>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</si>
  <si>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</si>
  <si>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</si>
  <si>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</si>
  <si>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</si>
  <si>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</si>
  <si>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</si>
  <si>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</si>
  <si>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</si>
  <si>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</si>
  <si>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</si>
  <si>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</si>
  <si>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</si>
  <si>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</si>
  <si>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</si>
  <si>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</si>
  <si>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</si>
  <si>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</si>
  <si>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</si>
  <si>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</si>
  <si>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</si>
  <si>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</si>
  <si>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</si>
  <si>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</si>
  <si>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</si>
  <si>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</si>
  <si>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</si>
  <si>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</si>
  <si>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</si>
  <si>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</si>
  <si>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</si>
  <si>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</si>
  <si>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</si>
  <si>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</si>
  <si>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</si>
  <si>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</si>
  <si>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</si>
  <si>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</si>
  <si>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</si>
  <si>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</si>
  <si>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</si>
  <si>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</si>
  <si>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</si>
  <si>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</si>
  <si>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</si>
  <si>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</si>
  <si>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</si>
  <si>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</si>
  <si>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</si>
  <si>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</si>
  <si>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</si>
  <si>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</si>
  <si>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</si>
  <si>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</si>
  <si>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</si>
  <si>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</si>
  <si>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</si>
  <si>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</si>
  <si>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</si>
  <si>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</si>
  <si>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</si>
  <si>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</si>
  <si>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</si>
  <si>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</si>
  <si>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</si>
  <si>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</si>
  <si>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</si>
  <si>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</si>
  <si>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</si>
  <si>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</si>
  <si>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</si>
  <si>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</si>
  <si>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</si>
  <si>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</si>
  <si>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</si>
  <si>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</si>
  <si>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</si>
  <si>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</si>
  <si>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</si>
  <si>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</si>
  <si>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</si>
  <si>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</si>
  <si>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</si>
  <si>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</si>
  <si>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</si>
  <si>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</si>
  <si>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</si>
  <si>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</si>
  <si>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</si>
  <si>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</si>
  <si>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</si>
  <si>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</si>
  <si>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</si>
  <si>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</si>
  <si>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</si>
  <si>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</si>
  <si>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</si>
  <si>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</si>
  <si>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</si>
  <si>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</si>
  <si>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</si>
  <si>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</si>
  <si>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</si>
  <si>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</si>
  <si>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</si>
  <si>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</si>
  <si>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</si>
  <si>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</si>
  <si>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</si>
  <si>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</si>
  <si>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</si>
  <si>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</si>
  <si>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</si>
  <si>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</si>
  <si>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</si>
  <si>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</si>
  <si>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</si>
  <si>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</si>
  <si>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</si>
  <si>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</si>
  <si>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</si>
  <si>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</si>
  <si>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</si>
  <si>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</si>
  <si>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</si>
  <si>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</si>
  <si>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</si>
  <si>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</si>
  <si>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</si>
  <si>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</si>
  <si>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</si>
  <si>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</si>
  <si>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</si>
  <si>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</si>
  <si>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</si>
  <si>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</si>
  <si>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</si>
  <si>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</si>
  <si>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</si>
  <si>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</si>
  <si>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</si>
  <si>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</si>
  <si>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</si>
  <si>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</si>
  <si>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</si>
  <si>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</si>
  <si>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</si>
  <si>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</si>
  <si>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</si>
  <si>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</si>
  <si>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</si>
  <si>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</si>
  <si>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</si>
  <si>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</si>
  <si>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</si>
  <si>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</si>
  <si>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</si>
  <si>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</si>
  <si>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</si>
  <si>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</si>
  <si>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</si>
  <si>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</si>
  <si>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</si>
  <si>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</si>
  <si>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</si>
  <si>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</si>
  <si>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</si>
  <si>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</si>
  <si>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</si>
  <si>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</si>
  <si>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</si>
  <si>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</si>
  <si>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</si>
  <si>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</si>
  <si>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</si>
  <si>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</si>
  <si>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</si>
  <si>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</si>
  <si>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</si>
  <si>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</si>
  <si>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</si>
  <si>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</si>
  <si>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</si>
  <si>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</si>
  <si>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</si>
  <si>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</si>
  <si>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</si>
  <si>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</si>
  <si>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</si>
  <si>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</si>
  <si>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</si>
  <si>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</si>
  <si>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</si>
  <si>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</si>
  <si>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</si>
  <si>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</si>
  <si>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</si>
  <si>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</si>
  <si>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</si>
  <si>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</si>
  <si>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</si>
  <si>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</si>
  <si>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</si>
  <si>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</si>
  <si>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</si>
  <si>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</si>
  <si>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</si>
  <si>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</si>
  <si>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</si>
  <si>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</si>
  <si>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</si>
  <si>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</si>
  <si>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</si>
  <si>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</si>
  <si>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</si>
  <si>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</si>
  <si>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</si>
  <si>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</si>
  <si>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</si>
  <si>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</si>
  <si>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</si>
  <si>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</si>
  <si>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</si>
  <si>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</si>
  <si>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</si>
  <si>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</si>
  <si>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</si>
  <si>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</si>
  <si>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</si>
  <si>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</si>
  <si>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</si>
  <si>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</si>
  <si>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</si>
  <si>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</si>
  <si>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</si>
  <si>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</si>
  <si>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</si>
  <si>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</si>
  <si>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</si>
  <si>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</si>
  <si>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</si>
  <si>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</si>
  <si>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</si>
  <si>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</si>
  <si>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</si>
  <si>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</si>
  <si>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</si>
  <si>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</si>
  <si>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</si>
  <si>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</si>
  <si>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</si>
  <si>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</si>
  <si>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</si>
  <si>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</si>
  <si>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</si>
  <si>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</si>
  <si>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</si>
  <si>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</si>
  <si>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</si>
  <si>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</si>
  <si>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</si>
  <si>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</si>
  <si>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</si>
  <si>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</si>
  <si>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</si>
  <si>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</si>
  <si>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</si>
  <si>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</si>
  <si>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</si>
  <si>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</si>
  <si>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</si>
  <si>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</si>
  <si>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</si>
  <si>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</si>
  <si>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</si>
  <si>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</si>
  <si>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</si>
  <si>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</si>
  <si>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</si>
  <si>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</si>
  <si>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</si>
  <si>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</si>
  <si>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</si>
  <si>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</si>
  <si>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</si>
  <si>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</si>
  <si>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</si>
  <si>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</si>
  <si>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</si>
  <si>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</si>
  <si>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</si>
  <si>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</si>
  <si>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</si>
  <si>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</si>
  <si>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</si>
  <si>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</si>
  <si>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</si>
  <si>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</si>
  <si>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</si>
  <si>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</si>
  <si>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</si>
  <si>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</si>
  <si>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</si>
  <si>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</si>
  <si>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</si>
  <si>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</si>
  <si>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</si>
  <si>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</si>
  <si>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</si>
  <si>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</si>
  <si>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</si>
  <si>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</si>
  <si>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</si>
  <si>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</si>
  <si>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</si>
  <si>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</si>
  <si>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</si>
  <si>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</si>
  <si>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</si>
  <si>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</si>
  <si>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</si>
  <si>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</si>
  <si>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</si>
  <si>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</si>
  <si>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</si>
  <si>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</si>
  <si>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</si>
  <si>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</si>
  <si>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</si>
  <si>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</si>
  <si>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</si>
  <si>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</si>
  <si>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</si>
  <si>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</si>
  <si>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</si>
  <si>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</si>
  <si>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</si>
  <si>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</si>
  <si>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</si>
  <si>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</si>
  <si>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</si>
  <si>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</si>
  <si>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</si>
  <si>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</si>
  <si>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</si>
  <si>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</si>
  <si>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</si>
  <si>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</si>
  <si>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</si>
  <si>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</si>
  <si>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</si>
  <si>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</si>
  <si>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</si>
  <si>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</si>
  <si>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</si>
  <si>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</si>
  <si>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</si>
  <si>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</si>
  <si>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</si>
  <si>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</si>
  <si>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</si>
  <si>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</si>
  <si>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</si>
  <si>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</si>
  <si>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</si>
  <si>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</si>
  <si>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</si>
  <si>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</si>
  <si>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</si>
  <si>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</si>
  <si>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</si>
  <si>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</si>
  <si>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</si>
  <si>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</si>
  <si>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</si>
  <si>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</si>
  <si>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</si>
  <si>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</si>
  <si>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</si>
  <si>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</si>
  <si>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</si>
  <si>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</si>
  <si>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</si>
  <si>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</si>
  <si>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</si>
  <si>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</si>
  <si>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</si>
  <si>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</si>
  <si>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</si>
  <si>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</si>
  <si>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</si>
  <si>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</si>
  <si>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</si>
  <si>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</si>
  <si>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</si>
  <si>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</si>
  <si>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</si>
  <si>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</si>
  <si>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</si>
  <si>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</si>
  <si>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</si>
  <si>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</si>
  <si>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</si>
  <si>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</si>
  <si>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</si>
  <si>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</si>
  <si>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</si>
  <si>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</si>
  <si>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</si>
  <si>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</si>
  <si>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</si>
  <si>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</si>
  <si>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</si>
  <si>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</si>
  <si>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</si>
  <si>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</si>
  <si>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</si>
  <si>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</si>
  <si>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</si>
  <si>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</si>
  <si>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</si>
  <si>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</si>
  <si>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</si>
  <si>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</si>
  <si>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</si>
  <si>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</si>
  <si>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</si>
  <si>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</si>
  <si>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</si>
  <si>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</si>
  <si>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</si>
  <si>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</si>
  <si>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</si>
  <si>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</si>
  <si>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</si>
  <si>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</si>
  <si>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</si>
  <si>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</si>
  <si>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</si>
  <si>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</si>
  <si>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</si>
  <si>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</si>
  <si>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</si>
  <si>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</si>
  <si>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</si>
  <si>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</si>
  <si>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</si>
  <si>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</si>
  <si>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</si>
  <si>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</si>
  <si>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</si>
  <si>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</si>
  <si>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</si>
  <si>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</si>
  <si>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</si>
  <si>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</si>
  <si>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</si>
  <si>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</si>
  <si>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</si>
  <si>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</si>
  <si>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</si>
  <si>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</si>
  <si>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</si>
  <si>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</si>
  <si>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</si>
  <si>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</si>
  <si>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</si>
  <si>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</si>
  <si>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</si>
  <si>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</si>
  <si>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</si>
  <si>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</si>
  <si>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</si>
  <si>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</si>
  <si>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</si>
  <si>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</si>
  <si>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</si>
  <si>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</si>
  <si>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</si>
  <si>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</si>
  <si>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</si>
  <si>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</si>
  <si>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</si>
  <si>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</si>
  <si>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</si>
  <si>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</si>
  <si>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</si>
  <si>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</si>
  <si>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</si>
  <si>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</si>
  <si>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</si>
  <si>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</si>
  <si>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</si>
  <si>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</si>
  <si>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</si>
  <si>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</si>
  <si>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</si>
  <si>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</si>
  <si>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</si>
  <si>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</si>
  <si>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</si>
  <si>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</si>
  <si>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</si>
  <si>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</si>
  <si>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</si>
  <si>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</si>
  <si>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</si>
  <si>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</si>
  <si>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</si>
  <si>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</si>
  <si>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</si>
  <si>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</si>
  <si>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</si>
  <si>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</si>
  <si>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</si>
  <si>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</si>
  <si>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</si>
  <si>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</si>
  <si>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</si>
  <si>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</si>
  <si>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</si>
  <si>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</si>
  <si>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</si>
  <si>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</si>
  <si>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</si>
  <si>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</si>
  <si>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</si>
  <si>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</si>
  <si>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</si>
  <si>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</si>
  <si>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</si>
  <si>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</si>
  <si>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</si>
  <si>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</si>
  <si>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</si>
  <si>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</si>
  <si>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</si>
  <si>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</si>
  <si>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</si>
  <si>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</si>
  <si>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</si>
  <si>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</si>
  <si>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</si>
  <si>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</si>
  <si>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</si>
  <si>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</si>
  <si>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</si>
  <si>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</si>
  <si>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</si>
  <si>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</si>
  <si>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</si>
  <si>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</si>
  <si>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</si>
  <si>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</si>
  <si>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</si>
  <si>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</si>
  <si>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</si>
  <si>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</si>
  <si>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</si>
  <si>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</si>
  <si>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</si>
  <si>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</si>
  <si>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</si>
  <si>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</si>
  <si>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</si>
  <si>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</si>
  <si>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</si>
  <si>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</si>
  <si>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</si>
  <si>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</si>
  <si>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</si>
  <si>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</si>
  <si>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</si>
  <si>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</si>
  <si>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</si>
  <si>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</si>
  <si>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</si>
  <si>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</si>
  <si>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</si>
  <si>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</si>
  <si>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</si>
  <si>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</si>
  <si>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</si>
  <si>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</si>
  <si>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</si>
  <si>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</si>
  <si>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</si>
  <si>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</si>
  <si>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</si>
  <si>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</si>
  <si>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</si>
  <si>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</si>
  <si>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</si>
  <si>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</si>
  <si>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</si>
  <si>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</si>
  <si>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</si>
  <si>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</si>
  <si>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</si>
  <si>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</si>
  <si>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</si>
  <si>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</si>
  <si>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</si>
  <si>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</si>
  <si>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</si>
  <si>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</si>
  <si>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</si>
  <si>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</si>
  <si>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</si>
  <si>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</si>
  <si>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</si>
  <si>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</si>
  <si>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</si>
  <si>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</si>
  <si>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</si>
  <si>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</si>
  <si>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</si>
  <si>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</si>
  <si>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</si>
  <si>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</si>
  <si>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</si>
  <si>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</si>
  <si>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</si>
  <si>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</si>
  <si>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</si>
  <si>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</si>
  <si>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</si>
  <si>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</si>
  <si>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</si>
  <si>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</si>
  <si>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</si>
  <si>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</si>
  <si>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</si>
  <si>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</si>
  <si>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</si>
  <si>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</si>
  <si>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</si>
  <si>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</si>
  <si>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</si>
  <si>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</si>
  <si>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</si>
  <si>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</si>
  <si>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</si>
  <si>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</si>
  <si>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</si>
  <si>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</si>
  <si>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</si>
  <si>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</si>
  <si>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</si>
  <si>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</si>
  <si>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</si>
  <si>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</si>
  <si>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</si>
  <si>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</si>
  <si>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</si>
  <si>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</si>
  <si>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</si>
  <si>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</si>
  <si>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</si>
  <si>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</si>
  <si>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</si>
  <si>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</si>
  <si>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</si>
  <si>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</si>
  <si>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</si>
  <si>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</si>
  <si>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</si>
  <si>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</si>
  <si>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</si>
  <si>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</si>
  <si>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</si>
  <si>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</si>
  <si>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</si>
  <si>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</si>
  <si>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</si>
  <si>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</si>
  <si>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</si>
  <si>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</si>
  <si>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</si>
  <si>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</si>
  <si>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</si>
  <si>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</si>
  <si>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</si>
  <si>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</si>
  <si>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</si>
  <si>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</si>
  <si>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</si>
  <si>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</si>
  <si>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</si>
  <si>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</si>
  <si>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</si>
  <si>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</si>
  <si>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</si>
  <si>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</si>
  <si>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</si>
  <si>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</si>
  <si>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</si>
  <si>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</si>
  <si>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</si>
  <si>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</si>
  <si>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</si>
  <si>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</si>
  <si>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</si>
  <si>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</si>
  <si>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</si>
  <si>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</si>
  <si>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</si>
  <si>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</si>
  <si>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</si>
  <si>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</si>
  <si>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</si>
  <si>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</si>
  <si>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</si>
  <si>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</si>
  <si>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</si>
  <si>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</si>
  <si>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</si>
  <si>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</si>
  <si>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</si>
  <si>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</si>
  <si>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</si>
  <si>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</si>
  <si>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</si>
  <si>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</si>
  <si>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</si>
  <si>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</si>
  <si>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</si>
  <si>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</si>
  <si>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</si>
  <si>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</si>
  <si>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</si>
  <si>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</si>
  <si>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</si>
  <si>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</si>
  <si>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</si>
  <si>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</si>
  <si>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</si>
  <si>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</si>
  <si>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</si>
  <si>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</si>
  <si>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</si>
  <si>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</si>
  <si>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</si>
  <si>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</si>
  <si>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</si>
  <si>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</si>
  <si>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</si>
  <si>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</si>
  <si>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</si>
  <si>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</si>
  <si>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</si>
  <si>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</si>
  <si>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</si>
  <si>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</si>
  <si>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</si>
  <si>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</si>
  <si>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</si>
  <si>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</si>
  <si>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</si>
  <si>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</si>
  <si>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</si>
  <si>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</si>
  <si>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</si>
  <si>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</si>
  <si>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</si>
  <si>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</si>
  <si>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</si>
  <si>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</si>
  <si>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</si>
  <si>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</si>
  <si>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</si>
  <si>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</si>
  <si>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</si>
  <si>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</si>
  <si>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</si>
  <si>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</si>
  <si>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</si>
  <si>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</si>
  <si>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</si>
  <si>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</si>
  <si>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</si>
  <si>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</si>
  <si>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</si>
  <si>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</si>
  <si>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</si>
  <si>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</si>
  <si>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</si>
  <si>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</si>
  <si>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</si>
  <si>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</si>
  <si>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</si>
  <si>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</si>
  <si>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</si>
  <si>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</si>
  <si>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</si>
  <si>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</si>
  <si>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</si>
  <si>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</si>
  <si>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</si>
  <si>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</si>
  <si>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</si>
  <si>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</si>
  <si>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</si>
  <si>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</si>
  <si>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</si>
  <si>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</si>
  <si>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</si>
  <si>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</si>
  <si>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</si>
  <si>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</si>
  <si>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</si>
  <si>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</si>
  <si>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</si>
  <si>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</si>
  <si>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</si>
  <si>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</si>
  <si>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</si>
  <si>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</si>
  <si>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</si>
  <si>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</si>
  <si>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</si>
  <si>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</si>
  <si>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</si>
  <si>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</si>
  <si>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</si>
  <si>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</si>
  <si>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</si>
  <si>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</si>
  <si>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</si>
  <si>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</si>
  <si>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</si>
  <si>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</si>
  <si>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</si>
  <si>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</si>
  <si>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</si>
  <si>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</si>
  <si>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</si>
  <si>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</si>
  <si>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</si>
  <si>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</si>
  <si>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</si>
  <si>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</si>
  <si>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</si>
  <si>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</si>
  <si>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</si>
  <si>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</si>
  <si>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</si>
  <si>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</si>
  <si>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</si>
  <si>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</si>
  <si>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</si>
  <si>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</si>
  <si>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</si>
  <si>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</si>
  <si>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</si>
  <si>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</si>
  <si>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</si>
  <si>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</si>
  <si>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</si>
  <si>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</si>
  <si>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</si>
  <si>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</si>
  <si>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</si>
  <si>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</si>
  <si>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</si>
  <si>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</si>
  <si>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</si>
  <si>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</si>
  <si>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</si>
  <si>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</si>
  <si>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</si>
  <si>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</si>
  <si>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</si>
  <si>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</si>
  <si>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</si>
  <si>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</si>
  <si>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</si>
  <si>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</si>
  <si>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</si>
  <si>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</si>
  <si>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</si>
  <si>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</si>
  <si>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</si>
  <si>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</si>
  <si>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</si>
  <si>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</si>
  <si>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</si>
  <si>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</si>
  <si>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</si>
  <si>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</si>
  <si>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</si>
  <si>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</si>
  <si>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</si>
  <si>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</si>
  <si>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</si>
  <si>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</si>
  <si>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</si>
  <si>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</si>
  <si>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</si>
  <si>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</si>
  <si>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</si>
  <si>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</si>
  <si>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</si>
  <si>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</si>
  <si>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</si>
  <si>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</si>
  <si>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</si>
  <si>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</si>
  <si>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</si>
  <si>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</si>
  <si>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</si>
  <si>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</si>
  <si>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</si>
  <si>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</si>
  <si>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</si>
  <si>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</si>
  <si>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</si>
  <si>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</si>
  <si>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</si>
  <si>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</si>
  <si>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</si>
  <si>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</si>
  <si>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</si>
  <si>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</si>
  <si>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</si>
  <si>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</si>
  <si>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</si>
  <si>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</si>
  <si>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</si>
  <si>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</si>
  <si>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</si>
  <si>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</si>
  <si>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</si>
  <si>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</si>
  <si>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</si>
  <si>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</si>
  <si>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</si>
  <si>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</si>
  <si>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</si>
  <si>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</si>
  <si>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</si>
  <si>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</si>
  <si>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</si>
  <si>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</si>
  <si>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</si>
  <si>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</si>
  <si>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</si>
  <si>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</si>
  <si>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</si>
  <si>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</si>
  <si>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</si>
  <si>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</si>
  <si>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</si>
  <si>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</si>
  <si>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</si>
  <si>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</si>
  <si>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</si>
  <si>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</si>
  <si>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</si>
  <si>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</si>
  <si>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</si>
  <si>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</si>
  <si>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</si>
  <si>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</si>
  <si>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</si>
  <si>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</si>
  <si>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</si>
  <si>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</si>
  <si>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</si>
  <si>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</si>
  <si>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</si>
  <si>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</si>
  <si>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</si>
  <si>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</si>
  <si>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</si>
  <si>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</si>
  <si>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</si>
  <si>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</si>
  <si>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</si>
  <si>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</si>
  <si>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</si>
  <si>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</si>
  <si>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</si>
  <si>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</si>
  <si>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</si>
  <si>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</si>
  <si>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</si>
  <si>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</si>
  <si>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</si>
  <si>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</si>
  <si>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</si>
  <si>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</si>
  <si>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</si>
  <si>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</si>
  <si>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</si>
  <si>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</si>
  <si>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</si>
  <si>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</si>
  <si>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</si>
  <si>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</si>
  <si>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</si>
  <si>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</si>
  <si>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</si>
  <si>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</si>
  <si>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</si>
  <si>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</si>
  <si>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</si>
  <si>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</si>
  <si>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</si>
  <si>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</si>
  <si>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</si>
  <si>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</si>
  <si>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</si>
  <si>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</si>
  <si>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</si>
  <si>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</si>
  <si>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</si>
  <si>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</si>
  <si>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</si>
  <si>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</si>
  <si>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</si>
  <si>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</si>
  <si>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</si>
  <si>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</si>
  <si>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</si>
  <si>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</si>
  <si>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</si>
  <si>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</si>
  <si>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</si>
  <si>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</si>
  <si>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</si>
  <si>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</si>
  <si>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</si>
  <si>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</si>
  <si>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</si>
  <si>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</si>
  <si>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</si>
  <si>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</si>
  <si>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</si>
  <si>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</si>
  <si>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</si>
  <si>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</si>
  <si>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</si>
  <si>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</si>
  <si>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</si>
  <si>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</si>
  <si>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</si>
  <si>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</si>
  <si>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</si>
  <si>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</si>
  <si>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</si>
  <si>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</si>
  <si>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</si>
  <si>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</si>
  <si>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</si>
  <si>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</si>
  <si>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</si>
  <si>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</si>
  <si>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</si>
  <si>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</si>
  <si>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</si>
  <si>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</si>
  <si>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</si>
  <si>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</si>
  <si>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</si>
  <si>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</si>
  <si>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</si>
  <si>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</si>
  <si>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</si>
  <si>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</si>
  <si>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</si>
  <si>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</si>
  <si>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</si>
  <si>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</si>
  <si>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</si>
  <si>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</si>
  <si>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</si>
  <si>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</si>
  <si>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</si>
  <si>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</si>
  <si>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</si>
  <si>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</si>
  <si>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</si>
  <si>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</si>
  <si>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</si>
  <si>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</si>
  <si>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</si>
  <si>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</si>
  <si>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</si>
  <si>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</si>
  <si>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</si>
  <si>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</si>
  <si>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</si>
  <si>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</si>
  <si>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</si>
  <si>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</si>
  <si>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</si>
  <si>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</si>
  <si>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</si>
  <si>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</si>
  <si>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</si>
  <si>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</si>
  <si>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</si>
  <si>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</si>
  <si>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</si>
  <si>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</si>
  <si>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</si>
  <si>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</si>
  <si>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</si>
  <si>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</si>
  <si>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</si>
  <si>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</si>
  <si>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</si>
  <si>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</si>
  <si>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</si>
  <si>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</si>
  <si>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</si>
  <si>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</si>
  <si>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</si>
  <si>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</si>
  <si>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</si>
  <si>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</si>
  <si>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</si>
  <si>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</si>
  <si>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</si>
  <si>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</si>
  <si>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</si>
  <si>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</si>
  <si>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</si>
  <si>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</si>
  <si>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</si>
  <si>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</si>
  <si>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</si>
  <si>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</si>
  <si>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</si>
  <si>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</si>
  <si>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</si>
  <si>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</si>
  <si>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</si>
  <si>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</si>
  <si>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</si>
  <si>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</si>
  <si>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</si>
  <si>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</si>
  <si>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</si>
  <si>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</si>
  <si>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</si>
  <si>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</si>
  <si>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</si>
  <si>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</si>
  <si>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</si>
  <si>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</si>
  <si>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</si>
  <si>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</si>
  <si>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</si>
  <si>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</si>
  <si>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</si>
  <si>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</si>
  <si>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</si>
  <si>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</si>
  <si>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</si>
  <si>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</si>
  <si>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</si>
  <si>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</si>
  <si>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</si>
  <si>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</si>
  <si>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</si>
  <si>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</si>
  <si>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</si>
  <si>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</si>
  <si>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</si>
  <si>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</si>
  <si>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</si>
  <si>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</si>
  <si>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</si>
  <si>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</si>
  <si>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</si>
  <si>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</si>
  <si>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</si>
  <si>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</si>
  <si>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</si>
  <si>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</si>
  <si>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</si>
  <si>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</si>
  <si>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</si>
  <si>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</si>
  <si>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</si>
  <si>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</si>
  <si>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</si>
  <si>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</si>
  <si>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</si>
  <si>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</si>
  <si>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</si>
  <si>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</si>
  <si>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</si>
  <si>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</si>
  <si>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</si>
  <si>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</si>
  <si>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</si>
  <si>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</si>
  <si>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</si>
  <si>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</si>
  <si>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</si>
  <si>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</si>
  <si>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</si>
  <si>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</si>
  <si>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</si>
  <si>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</si>
  <si>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</si>
  <si>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</si>
  <si>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</si>
  <si>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</si>
  <si>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</si>
  <si>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</si>
  <si>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</si>
  <si>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</si>
  <si>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</si>
  <si>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</si>
  <si>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</si>
  <si>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</si>
  <si>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</si>
  <si>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</si>
  <si>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</si>
  <si>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</si>
  <si>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</si>
  <si>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</si>
  <si>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</si>
  <si>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</si>
  <si>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</si>
  <si>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</si>
  <si>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</si>
  <si>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</si>
  <si>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</si>
  <si>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</si>
  <si>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</si>
  <si>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</si>
  <si>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</si>
  <si>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</si>
  <si>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</si>
  <si>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</si>
  <si>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</si>
  <si>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</si>
  <si>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</si>
  <si>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</si>
  <si>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</si>
  <si>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</si>
  <si>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</si>
  <si>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</si>
  <si>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</si>
  <si>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</si>
  <si>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</si>
  <si>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</si>
  <si>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</si>
  <si>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</si>
  <si>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</si>
  <si>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</si>
  <si>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</si>
  <si>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</si>
  <si>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</si>
  <si>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</si>
  <si>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</si>
  <si>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</si>
  <si>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</si>
  <si>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</si>
  <si>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</si>
  <si>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</si>
  <si>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</si>
  <si>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</si>
  <si>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</si>
  <si>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</si>
  <si>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</si>
  <si>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</si>
  <si>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</si>
  <si>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</si>
  <si>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</si>
  <si>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</si>
  <si>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</si>
  <si>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</si>
  <si>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</si>
  <si>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</si>
  <si>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</si>
  <si>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</si>
  <si>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</si>
  <si>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</si>
  <si>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</si>
  <si>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</si>
  <si>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</si>
  <si>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</si>
  <si>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</si>
  <si>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</si>
  <si>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</si>
  <si>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</si>
  <si>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</si>
  <si>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</si>
  <si>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</si>
  <si>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</si>
  <si>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</si>
  <si>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</si>
  <si>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</si>
  <si>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</si>
  <si>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</si>
  <si>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</si>
  <si>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</si>
  <si>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</si>
  <si>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</si>
  <si>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</si>
  <si>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</si>
  <si>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</si>
  <si>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</si>
  <si>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</si>
  <si>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</si>
  <si>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</si>
  <si>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</si>
  <si>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</si>
  <si>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</si>
  <si>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</si>
  <si>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</si>
  <si>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</si>
  <si>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</si>
  <si>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</si>
  <si>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</si>
  <si>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</si>
  <si>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</si>
  <si>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</si>
  <si>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</si>
  <si>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</si>
  <si>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</si>
  <si>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</si>
  <si>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</si>
  <si>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</si>
  <si>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</si>
  <si>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</si>
  <si>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</si>
  <si>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</si>
  <si>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</si>
  <si>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</si>
  <si>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</si>
  <si>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</si>
  <si>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</si>
  <si>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</si>
  <si>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</si>
  <si>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</si>
  <si>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</si>
  <si>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</si>
  <si>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</si>
  <si>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</si>
  <si>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</si>
  <si>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</si>
  <si>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</si>
  <si>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</si>
  <si>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</si>
  <si>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</si>
  <si>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</si>
  <si>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</si>
  <si>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</si>
  <si>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</si>
  <si>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</si>
  <si>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</si>
  <si>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</si>
  <si>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</si>
  <si>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</si>
  <si>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</si>
  <si>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</si>
  <si>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</si>
  <si>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</si>
  <si>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</si>
  <si>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</si>
  <si>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</si>
  <si>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</si>
  <si>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</si>
  <si>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</si>
  <si>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</si>
  <si>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</si>
  <si>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</si>
  <si>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</si>
  <si>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</si>
  <si>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</si>
  <si>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</si>
  <si>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</si>
  <si>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</si>
  <si>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</si>
  <si>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</si>
  <si>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</si>
  <si>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</si>
  <si>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</si>
  <si>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</si>
  <si>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</si>
  <si>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</si>
  <si>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</si>
  <si>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</si>
  <si>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</si>
  <si>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</si>
  <si>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</si>
  <si>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</si>
  <si>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</si>
  <si>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</si>
  <si>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</si>
  <si>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</si>
  <si>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</si>
  <si>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</si>
  <si>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</si>
  <si>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</si>
  <si>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</si>
  <si>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</si>
  <si>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</si>
  <si>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</si>
  <si>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</si>
  <si>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</si>
  <si>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</si>
  <si>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</si>
  <si>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</si>
  <si>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</si>
  <si>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</si>
  <si>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</si>
  <si>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</si>
  <si>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</si>
  <si>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</si>
  <si>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</si>
  <si>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</si>
  <si>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</si>
  <si>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</si>
  <si>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</si>
  <si>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</si>
  <si>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</si>
  <si>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</si>
  <si>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</si>
  <si>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</si>
  <si>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</si>
  <si>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</si>
  <si>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</si>
  <si>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</si>
  <si>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</si>
  <si>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</si>
  <si>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</si>
  <si>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</si>
  <si>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</si>
  <si>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</si>
  <si>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</si>
  <si>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</si>
  <si>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</si>
  <si>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</si>
  <si>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</si>
  <si>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</si>
  <si>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</si>
  <si>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</si>
  <si>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</si>
  <si>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</si>
  <si>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</si>
  <si>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</si>
  <si>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</si>
  <si>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</si>
  <si>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</si>
  <si>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</si>
  <si>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</si>
  <si>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</si>
  <si>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</si>
  <si>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</si>
  <si>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</si>
  <si>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</si>
  <si>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</si>
  <si>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</si>
  <si>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</si>
  <si>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</si>
  <si>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</si>
  <si>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</si>
  <si>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</si>
  <si>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</si>
  <si>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</si>
  <si>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</si>
  <si>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</si>
  <si>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</si>
  <si>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</si>
  <si>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</si>
  <si>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</si>
  <si>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</si>
  <si>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</si>
  <si>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</si>
  <si>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</si>
  <si>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</si>
  <si>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</si>
  <si>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</si>
  <si>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</si>
  <si>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</si>
  <si>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</si>
  <si>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</si>
  <si>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</si>
  <si>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</si>
  <si>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</si>
  <si>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</si>
  <si>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</si>
  <si>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</si>
  <si>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</si>
  <si>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</si>
  <si>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</si>
  <si>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</si>
  <si>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</si>
  <si>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</si>
  <si>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</si>
  <si>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</si>
  <si>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</si>
  <si>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</si>
  <si>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</si>
  <si>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</si>
  <si>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</si>
  <si>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</si>
  <si>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</si>
  <si>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</si>
  <si>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</si>
  <si>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</si>
  <si>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</si>
  <si>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</si>
  <si>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</si>
  <si>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</si>
  <si>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</si>
  <si>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</si>
  <si>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</si>
  <si>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</si>
  <si>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</si>
  <si>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</si>
  <si>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</si>
  <si>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</si>
  <si>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</si>
  <si>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</si>
  <si>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</si>
  <si>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</si>
  <si>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</si>
  <si>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</si>
  <si>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</si>
  <si>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</si>
  <si>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</si>
  <si>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</si>
  <si>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</si>
  <si>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</si>
  <si>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</si>
  <si>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</si>
  <si>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</si>
  <si>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</si>
  <si>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</si>
  <si>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</si>
  <si>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</si>
  <si>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</si>
  <si>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</si>
  <si>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</si>
  <si>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</si>
  <si>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</si>
  <si>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</si>
  <si>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</si>
  <si>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</si>
  <si>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</si>
  <si>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</si>
  <si>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</si>
  <si>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</si>
  <si>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</si>
  <si>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</si>
  <si>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</si>
  <si>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</si>
  <si>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</si>
  <si>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</si>
  <si>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</si>
  <si>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</si>
  <si>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</si>
  <si>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</si>
  <si>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</si>
  <si>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</si>
  <si>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</si>
  <si>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</si>
  <si>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</si>
  <si>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</si>
  <si>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</si>
  <si>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</si>
  <si>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</si>
  <si>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</si>
  <si>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</si>
  <si>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</si>
  <si>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</si>
  <si>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</si>
  <si>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</si>
  <si>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</si>
  <si>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</si>
  <si>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</si>
  <si>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</si>
  <si>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</si>
  <si>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</si>
  <si>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</si>
  <si>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</si>
  <si>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</si>
  <si>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</si>
  <si>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</si>
  <si>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</si>
  <si>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</si>
  <si>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</si>
  <si>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</si>
  <si>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</si>
  <si>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</si>
  <si>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</si>
  <si>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</si>
  <si>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</si>
  <si>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</si>
  <si>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</si>
  <si>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</si>
  <si>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</si>
  <si>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</si>
  <si>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</si>
  <si>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</si>
  <si>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</si>
  <si>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</si>
  <si>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</si>
  <si>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</si>
  <si>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</si>
  <si>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</si>
  <si>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</si>
  <si>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</si>
  <si>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</si>
  <si>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</si>
  <si>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</si>
  <si>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</si>
  <si>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</si>
  <si>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</si>
  <si>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</si>
  <si>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</si>
  <si>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</si>
  <si>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</si>
  <si>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</si>
  <si>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</si>
  <si>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</si>
  <si>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</si>
  <si>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</si>
  <si>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</si>
  <si>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</si>
  <si>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</si>
  <si>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</si>
  <si>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</si>
  <si>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</si>
  <si>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</si>
  <si>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</si>
  <si>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</si>
  <si>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</si>
  <si>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</si>
  <si>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</si>
  <si>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</si>
  <si>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</si>
  <si>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</si>
  <si>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</si>
  <si>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</si>
  <si>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</si>
  <si>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</si>
  <si>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</si>
  <si>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</si>
  <si>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</si>
  <si>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</si>
  <si>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</si>
  <si>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</si>
  <si>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</si>
  <si>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</si>
  <si>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</si>
  <si>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</si>
  <si>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</si>
  <si>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</si>
  <si>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</si>
  <si>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</si>
  <si>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</si>
  <si>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</si>
  <si>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</si>
  <si>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</si>
  <si>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</si>
  <si>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</si>
  <si>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</si>
  <si>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</si>
  <si>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</si>
  <si>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</si>
  <si>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</si>
  <si>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</si>
  <si>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</si>
  <si>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</si>
  <si>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</si>
  <si>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</si>
  <si>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</si>
  <si>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</si>
  <si>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</si>
  <si>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</si>
  <si>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</si>
  <si>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</si>
  <si>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</si>
  <si>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</si>
  <si>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</si>
  <si>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</si>
  <si>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</si>
  <si>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</si>
  <si>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</si>
  <si>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</si>
  <si>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</si>
  <si>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</si>
  <si>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</si>
  <si>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</si>
  <si>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</si>
  <si>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</si>
  <si>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</si>
  <si>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</si>
  <si>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</si>
  <si>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</si>
  <si>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</si>
  <si>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</si>
  <si>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</si>
  <si>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</si>
  <si>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</si>
  <si>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</si>
  <si>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</si>
  <si>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</si>
  <si>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</si>
  <si>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</si>
  <si>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</si>
  <si>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</si>
  <si>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</si>
  <si>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</si>
  <si>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</si>
  <si>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</si>
  <si>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</si>
  <si>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</si>
  <si>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</si>
  <si>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</si>
  <si>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</si>
  <si>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</si>
  <si>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</si>
  <si>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</si>
  <si>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</si>
  <si>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</si>
  <si>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</si>
  <si>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</si>
  <si>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</si>
  <si>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</si>
  <si>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</si>
  <si>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</si>
  <si>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</si>
  <si>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</si>
  <si>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</si>
  <si>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</si>
  <si>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</si>
  <si>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</si>
  <si>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</si>
  <si>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</si>
  <si>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</si>
  <si>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</si>
  <si>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</si>
  <si>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</si>
  <si>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</si>
  <si>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</si>
  <si>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</si>
  <si>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</si>
  <si>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</si>
  <si>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</si>
  <si>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</si>
  <si>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</si>
  <si>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</si>
  <si>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</si>
  <si>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</si>
  <si>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</si>
  <si>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</si>
  <si>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</si>
  <si>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</si>
  <si>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</si>
  <si>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</si>
  <si>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</si>
  <si>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</si>
  <si>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</si>
  <si>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</si>
  <si>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</si>
  <si>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</si>
  <si>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</si>
  <si>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</si>
  <si>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</si>
  <si>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</si>
  <si>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</si>
  <si>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</si>
  <si>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</si>
  <si>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</si>
  <si>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</si>
  <si>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</si>
  <si>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</si>
  <si>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</si>
  <si>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</si>
  <si>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</si>
  <si>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</si>
  <si>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</si>
  <si>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</si>
  <si>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</si>
  <si>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</si>
  <si>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</si>
  <si>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</si>
  <si>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</si>
  <si>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</si>
  <si>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</si>
  <si>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</si>
  <si>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</si>
  <si>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</si>
  <si>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</si>
  <si>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</si>
  <si>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</si>
  <si>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</si>
  <si>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</si>
  <si>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</si>
  <si>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</si>
  <si>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</si>
  <si>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</si>
  <si>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</si>
  <si>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</si>
  <si>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</si>
  <si>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</si>
  <si>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</si>
  <si>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</si>
  <si>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</si>
  <si>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</si>
  <si>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</si>
  <si>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</si>
  <si>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</si>
  <si>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</si>
  <si>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</si>
  <si>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</si>
  <si>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</si>
  <si>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</si>
  <si>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</si>
  <si>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</si>
  <si>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</si>
  <si>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</si>
  <si>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</si>
  <si>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</si>
  <si>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</si>
  <si>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</si>
  <si>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</si>
  <si>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</si>
  <si>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</si>
  <si>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</si>
  <si>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</si>
  <si>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</si>
  <si>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</si>
  <si>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</si>
  <si>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</si>
  <si>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</si>
  <si>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</si>
  <si>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</si>
  <si>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</si>
  <si>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</si>
  <si>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</si>
  <si>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</si>
  <si>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</si>
  <si>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</si>
  <si>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</si>
  <si>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</si>
  <si>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</si>
  <si>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</si>
  <si>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</si>
  <si>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</si>
  <si>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</si>
  <si>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</si>
  <si>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</si>
  <si>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</si>
  <si>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</si>
  <si>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</si>
  <si>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</si>
  <si>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</si>
  <si>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</si>
  <si>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</si>
  <si>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</si>
  <si>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</si>
  <si>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</si>
  <si>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</si>
  <si>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</si>
  <si>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</si>
  <si>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</si>
  <si>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</si>
  <si>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</si>
  <si>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</si>
  <si>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</si>
  <si>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</si>
  <si>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</si>
  <si>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</si>
  <si>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</si>
  <si>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</si>
  <si>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</si>
  <si>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</si>
  <si>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</si>
  <si>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</si>
  <si>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</si>
  <si>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</si>
  <si>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</si>
  <si>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</si>
  <si>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</si>
  <si>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</si>
  <si>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</si>
  <si>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</si>
  <si>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</si>
  <si>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</si>
  <si>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</si>
  <si>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</si>
  <si>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</si>
  <si>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</si>
  <si>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</si>
  <si>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</si>
  <si>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</si>
  <si>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</si>
  <si>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</si>
  <si>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</si>
  <si>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</si>
  <si>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</si>
  <si>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</si>
  <si>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</si>
  <si>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</si>
  <si>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</si>
  <si>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</si>
  <si>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</si>
  <si>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</si>
  <si>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</si>
  <si>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</si>
  <si>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</si>
  <si>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</si>
  <si>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</si>
  <si>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</si>
  <si>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</si>
  <si>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</si>
  <si>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</si>
  <si>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</si>
  <si>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</si>
  <si>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</si>
  <si>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</si>
  <si>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</si>
  <si>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</si>
  <si>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</si>
  <si>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</si>
  <si>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</si>
  <si>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</si>
  <si>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</si>
  <si>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</si>
  <si>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</si>
  <si>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</si>
  <si>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</si>
  <si>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</si>
  <si>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</si>
  <si>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</si>
  <si>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</si>
  <si>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</si>
  <si>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</si>
  <si>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</si>
  <si>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</si>
  <si>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</si>
  <si>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</si>
  <si>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</si>
  <si>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</si>
  <si>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</si>
  <si>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</si>
  <si>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</si>
  <si>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</si>
  <si>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</si>
  <si>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</si>
  <si>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</si>
  <si>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</si>
  <si>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</si>
  <si>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</si>
  <si>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</si>
  <si>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</si>
  <si>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</si>
  <si>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</si>
  <si>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</si>
  <si>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</si>
  <si>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</si>
  <si>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</si>
  <si>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</si>
  <si>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</si>
  <si>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</si>
  <si>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</si>
  <si>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</si>
  <si>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</si>
  <si>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</si>
  <si>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</si>
  <si>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</si>
  <si>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</si>
  <si>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</si>
  <si>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</si>
  <si>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</si>
  <si>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</si>
  <si>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</si>
  <si>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</si>
  <si>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</si>
  <si>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</si>
  <si>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</si>
  <si>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</si>
  <si>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</si>
  <si>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</si>
  <si>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</si>
  <si>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</si>
  <si>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</si>
  <si>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</si>
  <si>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</si>
  <si>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</si>
  <si>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</si>
  <si>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</si>
  <si>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</si>
  <si>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</si>
  <si>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</si>
  <si>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</si>
  <si>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</si>
  <si>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</si>
  <si>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</si>
  <si>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</si>
  <si>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</si>
  <si>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</si>
  <si>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</si>
  <si>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</si>
  <si>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</si>
  <si>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</si>
  <si>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</si>
  <si>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</si>
  <si>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</si>
  <si>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</si>
  <si>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</si>
  <si>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</si>
  <si>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</si>
  <si>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</si>
  <si>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</si>
  <si>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</si>
  <si>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</si>
  <si>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</si>
  <si>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</si>
  <si>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</si>
  <si>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</si>
  <si>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</si>
  <si>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</si>
  <si>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</si>
  <si>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</si>
  <si>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</si>
  <si>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</si>
  <si>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</si>
  <si>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</si>
  <si>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</si>
  <si>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</si>
  <si>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</si>
  <si>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</si>
  <si>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</si>
  <si>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</si>
  <si>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</si>
  <si>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</si>
  <si>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</si>
  <si>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</si>
  <si>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</si>
  <si>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</si>
  <si>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</si>
  <si>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</si>
  <si>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</si>
  <si>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</si>
  <si>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</si>
  <si>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</si>
  <si>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</si>
  <si>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</si>
  <si>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</si>
  <si>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</si>
  <si>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</si>
  <si>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</si>
  <si>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</si>
  <si>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</si>
  <si>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</si>
  <si>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</si>
  <si>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</si>
  <si>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</si>
  <si>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</si>
  <si>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</si>
  <si>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</si>
  <si>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</si>
  <si>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</si>
  <si>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</si>
  <si>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</si>
  <si>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</si>
  <si>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</si>
  <si>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</si>
  <si>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</si>
  <si>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</si>
  <si>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</si>
  <si>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</si>
  <si>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</si>
  <si>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</si>
  <si>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</si>
  <si>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</si>
  <si>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</si>
  <si>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</si>
  <si>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</si>
  <si>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</si>
  <si>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</si>
  <si>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</si>
  <si>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</si>
  <si>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</si>
  <si>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</si>
  <si>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</si>
  <si>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</si>
  <si>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</si>
  <si>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</si>
  <si>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</si>
  <si>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</si>
  <si>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</si>
  <si>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</si>
  <si>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</si>
  <si>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</si>
  <si>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</si>
  <si>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</si>
  <si>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</si>
  <si>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</si>
  <si>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</si>
  <si>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</si>
  <si>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</si>
  <si>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</si>
  <si>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</si>
  <si>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</si>
  <si>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</si>
  <si>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</si>
  <si>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</si>
  <si>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</si>
  <si>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</si>
  <si>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</si>
  <si>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</si>
  <si>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</si>
  <si>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</si>
  <si>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</si>
  <si>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</si>
  <si>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</si>
  <si>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</si>
  <si>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</si>
  <si>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</si>
  <si>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</si>
  <si>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</si>
  <si>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</si>
  <si>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</si>
  <si>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</si>
  <si>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</si>
  <si>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</si>
  <si>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</si>
  <si>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</si>
  <si>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</si>
  <si>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</si>
  <si>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</si>
  <si>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</si>
  <si>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</si>
  <si>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</si>
  <si>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</si>
  <si>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</si>
  <si>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</si>
  <si>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</si>
  <si>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</si>
  <si>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</si>
  <si>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</si>
  <si>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</si>
  <si>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</si>
  <si>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</si>
  <si>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</si>
  <si>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</si>
  <si>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</si>
  <si>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</si>
  <si>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</si>
  <si>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</si>
  <si>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</si>
  <si>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</si>
  <si>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</si>
  <si>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</si>
  <si>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</si>
  <si>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</si>
  <si>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</si>
  <si>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</si>
  <si>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</si>
  <si>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</si>
  <si>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</si>
  <si>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</si>
  <si>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</si>
  <si>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</si>
  <si>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</si>
  <si>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</si>
  <si>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</si>
  <si>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</si>
  <si>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</si>
  <si>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</si>
  <si>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</si>
  <si>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</si>
  <si>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</si>
  <si>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</si>
  <si>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</si>
  <si>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</si>
  <si>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</si>
  <si>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</si>
  <si>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</si>
  <si>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</si>
  <si>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</si>
  <si>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</si>
  <si>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</si>
  <si>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</si>
  <si>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</si>
  <si>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</si>
  <si>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</si>
  <si>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</si>
  <si>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</si>
  <si>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</si>
  <si>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</si>
  <si>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</si>
  <si>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</si>
  <si>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</si>
  <si>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</si>
  <si>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</si>
  <si>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</si>
  <si>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</si>
  <si>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</si>
  <si>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</si>
  <si>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</si>
  <si>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</si>
  <si>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</si>
  <si>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</si>
  <si>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</si>
  <si>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</si>
  <si>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</si>
  <si>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</si>
  <si>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</si>
  <si>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</si>
  <si>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</si>
  <si>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</si>
  <si>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</si>
  <si>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</si>
  <si>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</si>
  <si>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</si>
  <si>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</si>
  <si>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</si>
  <si>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</si>
  <si>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</si>
  <si>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</si>
  <si>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</si>
  <si>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</si>
  <si>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</si>
  <si>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</si>
  <si>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</si>
  <si>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</si>
  <si>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</si>
  <si>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</si>
  <si>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</si>
  <si>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</si>
  <si>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</si>
  <si>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</si>
  <si>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</si>
  <si>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</si>
  <si>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</si>
  <si>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</si>
  <si>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</si>
  <si>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</si>
  <si>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</si>
  <si>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</si>
  <si>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</si>
  <si>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</si>
  <si>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</si>
  <si>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</si>
  <si>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</si>
  <si>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</si>
  <si>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</si>
  <si>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</si>
  <si>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</si>
  <si>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</si>
  <si>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</si>
  <si>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</si>
  <si>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</si>
  <si>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</si>
  <si>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</si>
  <si>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</si>
  <si>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</si>
  <si>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</si>
  <si>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</si>
  <si>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</si>
  <si>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</si>
  <si>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</si>
  <si>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</si>
  <si>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</si>
  <si>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</si>
  <si>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</si>
  <si>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</si>
  <si>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</si>
  <si>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</si>
  <si>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</si>
  <si>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</si>
  <si>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</si>
  <si>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</si>
  <si>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</si>
  <si>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</si>
  <si>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</si>
  <si>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</si>
  <si>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</si>
  <si>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</si>
  <si>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</si>
  <si>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</si>
  <si>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</si>
  <si>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</si>
  <si>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</si>
  <si>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</si>
  <si>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</si>
  <si>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</si>
  <si>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</si>
  <si>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</si>
  <si>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</si>
  <si>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</si>
  <si>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</si>
  <si>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</si>
  <si>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</si>
  <si>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</si>
  <si>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</si>
  <si>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</si>
  <si>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</si>
  <si>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</si>
  <si>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</si>
  <si>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</si>
  <si>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</si>
  <si>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</si>
  <si>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</si>
  <si>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</si>
  <si>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</si>
  <si>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</si>
  <si>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</si>
  <si>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</si>
  <si>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</si>
  <si>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</si>
  <si>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</si>
  <si>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</si>
  <si>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</si>
  <si>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</si>
  <si>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</si>
  <si>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</si>
  <si>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</si>
  <si>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</si>
  <si>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</si>
  <si>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</si>
  <si>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</si>
  <si>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</si>
  <si>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</si>
  <si>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</si>
  <si>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</si>
  <si>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</si>
  <si>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</si>
  <si>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</si>
  <si>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</si>
  <si>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</si>
  <si>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</si>
  <si>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</si>
  <si>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</si>
  <si>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</si>
  <si>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</si>
  <si>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</si>
  <si>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</si>
  <si>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</si>
  <si>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</si>
  <si>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</si>
  <si>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</si>
  <si>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</si>
  <si>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</si>
  <si>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</si>
  <si>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</si>
  <si>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</si>
  <si>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</si>
  <si>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</si>
  <si>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</si>
  <si>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</si>
  <si>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</si>
  <si>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</si>
  <si>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</si>
  <si>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</si>
  <si>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</si>
  <si>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</si>
  <si>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</si>
  <si>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</si>
  <si>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</si>
  <si>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</si>
  <si>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</si>
  <si>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</si>
  <si>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</si>
  <si>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</si>
  <si>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</si>
  <si>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</si>
  <si>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</si>
  <si>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</si>
  <si>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</si>
  <si>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</si>
  <si>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</si>
  <si>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</si>
  <si>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</si>
  <si>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</si>
  <si>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</si>
  <si>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</si>
  <si>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</si>
  <si>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</si>
  <si>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</si>
  <si>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</si>
  <si>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</si>
  <si>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</si>
  <si>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</si>
  <si>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</si>
  <si>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</si>
  <si>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</si>
  <si>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</si>
  <si>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</si>
  <si>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</si>
  <si>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</si>
  <si>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</si>
  <si>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</si>
  <si>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</si>
  <si>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</si>
  <si>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</si>
  <si>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</si>
  <si>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</si>
  <si>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</si>
  <si>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</si>
  <si>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</si>
  <si>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</si>
  <si>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</si>
  <si>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</si>
  <si>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</si>
  <si>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</si>
  <si>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</si>
  <si>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</si>
  <si>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</si>
  <si>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</si>
  <si>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</si>
  <si>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</si>
  <si>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</si>
  <si>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</si>
  <si>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</si>
  <si>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</si>
  <si>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</si>
  <si>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</si>
  <si>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</si>
  <si>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</si>
  <si>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</si>
  <si>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</si>
  <si>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</si>
  <si>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</si>
  <si>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</si>
  <si>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</si>
  <si>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</si>
  <si>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</si>
  <si>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</si>
  <si>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</si>
  <si>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</si>
  <si>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</si>
  <si>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</si>
  <si>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</si>
  <si>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</si>
  <si>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</si>
  <si>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</si>
  <si>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</si>
  <si>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</si>
  <si>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</si>
  <si>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</si>
  <si>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</si>
  <si>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</si>
  <si>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</si>
  <si>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</si>
  <si>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</si>
  <si>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</si>
  <si>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</si>
  <si>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</si>
  <si>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</si>
  <si>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</si>
  <si>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</si>
  <si>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</si>
  <si>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</si>
  <si>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</si>
  <si>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</si>
  <si>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</si>
  <si>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</si>
  <si>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</si>
  <si>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</si>
  <si>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</si>
  <si>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</si>
  <si>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</si>
  <si>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</si>
  <si>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</si>
  <si>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</si>
  <si>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</si>
  <si>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</si>
  <si>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</si>
  <si>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</si>
  <si>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</si>
  <si>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</si>
  <si>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</si>
  <si>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</si>
  <si>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</si>
  <si>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</si>
  <si>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</si>
  <si>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</si>
  <si>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</si>
  <si>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</si>
  <si>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</si>
  <si>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</si>
  <si>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</si>
  <si>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</si>
  <si>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</si>
  <si>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</si>
  <si>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</si>
  <si>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</si>
  <si>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</si>
  <si>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</si>
  <si>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</si>
  <si>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</si>
  <si>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</si>
  <si>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</si>
  <si>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</si>
  <si>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</si>
  <si>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</si>
  <si>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</si>
  <si>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</si>
  <si>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</si>
  <si>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</si>
  <si>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</si>
  <si>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</si>
  <si>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</si>
  <si>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</si>
  <si>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</si>
  <si>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</si>
  <si>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</si>
  <si>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</si>
  <si>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</si>
  <si>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</si>
  <si>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</si>
  <si>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</si>
  <si>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</si>
  <si>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</si>
  <si>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</si>
  <si>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</si>
  <si>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</si>
  <si>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</si>
  <si>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</si>
  <si>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</si>
  <si>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</si>
  <si>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</si>
  <si>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</si>
  <si>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</si>
  <si>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</si>
  <si>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</si>
  <si>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</si>
  <si>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</si>
  <si>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</si>
  <si>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</si>
  <si>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</si>
  <si>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</si>
  <si>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</si>
  <si>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</si>
  <si>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</si>
  <si>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</si>
  <si>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</si>
  <si>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</si>
  <si>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</si>
  <si>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</si>
  <si>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</si>
  <si>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</si>
  <si>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</si>
  <si>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</si>
  <si>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</si>
  <si>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</si>
  <si>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</si>
  <si>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</si>
  <si>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</si>
  <si>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</si>
  <si>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</si>
  <si>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</si>
  <si>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</si>
  <si>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</si>
  <si>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</si>
  <si>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</si>
  <si>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</si>
  <si>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</si>
  <si>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</si>
  <si>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</si>
  <si>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</si>
  <si>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</si>
  <si>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</si>
  <si>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</si>
  <si>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</si>
  <si>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</si>
  <si>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</si>
  <si>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</si>
  <si>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</si>
  <si>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</si>
  <si>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</si>
  <si>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</si>
  <si>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</si>
  <si>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</si>
  <si>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</si>
  <si>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</si>
  <si>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</si>
  <si>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</si>
  <si>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</si>
  <si>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</si>
  <si>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</si>
  <si>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</si>
  <si>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</si>
  <si>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</si>
  <si>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</si>
  <si>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</si>
  <si>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</si>
  <si>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</si>
  <si>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</si>
  <si>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</si>
  <si>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</si>
  <si>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</si>
  <si>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</si>
  <si>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</si>
  <si>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</si>
  <si>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</si>
  <si>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</si>
  <si>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</si>
  <si>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</si>
  <si>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</si>
  <si>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</si>
  <si>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</si>
  <si>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</si>
  <si>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</si>
  <si>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</si>
  <si>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</si>
  <si>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</si>
  <si>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</si>
  <si>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</si>
  <si>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</si>
  <si>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</si>
  <si>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</si>
  <si>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</si>
  <si>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</si>
  <si>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</si>
  <si>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</si>
  <si>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</si>
  <si>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</si>
  <si>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</si>
  <si>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</si>
  <si>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</si>
  <si>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</si>
  <si>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</si>
  <si>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</si>
  <si>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</si>
  <si>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</si>
  <si>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</si>
  <si>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</si>
  <si>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</si>
  <si>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</si>
  <si>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</si>
  <si>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</si>
  <si>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</si>
  <si>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</si>
  <si>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</si>
  <si>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</si>
  <si>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</si>
  <si>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</si>
  <si>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</si>
  <si>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</si>
  <si>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</si>
  <si>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</si>
  <si>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</si>
  <si>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</si>
  <si>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</si>
  <si>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</si>
  <si>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</si>
  <si>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</si>
  <si>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</si>
  <si>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</si>
  <si>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</si>
  <si>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</si>
  <si>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</si>
  <si>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</si>
  <si>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</si>
  <si>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</si>
  <si>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</si>
  <si>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</si>
  <si>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</si>
  <si>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</si>
  <si>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</si>
  <si>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</si>
  <si>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</si>
  <si>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</si>
  <si>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</si>
  <si>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</si>
  <si>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</si>
  <si>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</si>
  <si>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</si>
  <si>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</si>
  <si>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</si>
  <si>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</si>
  <si>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</si>
  <si>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</si>
  <si>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</si>
  <si>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</si>
  <si>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</si>
  <si>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</si>
  <si>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</si>
  <si>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</si>
  <si>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</si>
  <si>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</si>
  <si>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</si>
  <si>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</si>
  <si>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</si>
  <si>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</si>
  <si>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</si>
  <si>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</si>
  <si>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</si>
  <si>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</si>
  <si>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</si>
  <si>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</si>
  <si>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</si>
  <si>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</si>
  <si>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</si>
  <si>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</si>
  <si>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</si>
  <si>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</si>
  <si>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</si>
  <si>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</si>
  <si>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</si>
  <si>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</si>
  <si>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</si>
  <si>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</si>
  <si>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</si>
  <si>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</si>
  <si>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</si>
  <si>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</si>
  <si>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</si>
  <si>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</si>
  <si>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</si>
  <si>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</si>
  <si>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</si>
  <si>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</si>
  <si>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</si>
  <si>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</si>
  <si>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</si>
  <si>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</si>
  <si>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</si>
  <si>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</si>
  <si>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</si>
  <si>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</si>
  <si>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</si>
  <si>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</si>
  <si>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</si>
  <si>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</si>
  <si>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</si>
  <si>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</si>
  <si>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</si>
  <si>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</si>
  <si>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</si>
  <si>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</si>
  <si>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</si>
  <si>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</si>
  <si>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</si>
  <si>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</si>
  <si>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</si>
  <si>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</si>
  <si>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</si>
  <si>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</si>
  <si>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</si>
  <si>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</si>
  <si>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</si>
  <si>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</si>
  <si>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</si>
  <si>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</si>
  <si>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</si>
  <si>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</si>
  <si>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</si>
  <si>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</si>
  <si>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</si>
  <si>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</si>
  <si>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</si>
  <si>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</si>
  <si>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</si>
  <si>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</si>
  <si>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</si>
  <si>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</si>
  <si>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</si>
  <si>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</si>
  <si>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</si>
  <si>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</si>
  <si>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</si>
  <si>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</si>
  <si>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</si>
  <si>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</si>
  <si>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</si>
  <si>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</si>
  <si>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</si>
  <si>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</si>
  <si>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</si>
  <si>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</si>
  <si>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</si>
  <si>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</si>
  <si>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</si>
  <si>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</si>
  <si>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</si>
  <si>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</si>
  <si>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</si>
  <si>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</si>
  <si>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</si>
  <si>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</si>
  <si>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</si>
  <si>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</si>
  <si>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</si>
  <si>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</si>
  <si>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</si>
  <si>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</si>
  <si>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</si>
  <si>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</si>
  <si>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</si>
  <si>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</si>
  <si>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</si>
  <si>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</si>
  <si>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</si>
  <si>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</si>
  <si>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</si>
  <si>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</si>
  <si>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</si>
  <si>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</si>
  <si>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</si>
  <si>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</si>
  <si>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</si>
  <si>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</si>
  <si>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</si>
  <si>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</si>
  <si>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</si>
  <si>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</si>
  <si>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</si>
  <si>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</si>
  <si>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</si>
  <si>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</si>
  <si>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</si>
  <si>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</si>
  <si>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</si>
  <si>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</si>
  <si>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</si>
  <si>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</si>
  <si>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</si>
  <si>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</si>
  <si>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</si>
  <si>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</si>
  <si>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</si>
  <si>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</si>
  <si>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</si>
  <si>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</si>
  <si>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</si>
  <si>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</si>
  <si>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</si>
  <si>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</si>
  <si>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</si>
  <si>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</si>
  <si>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</si>
  <si>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</si>
  <si>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</si>
  <si>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</si>
  <si>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</si>
  <si>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</si>
  <si>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</si>
  <si>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</si>
  <si>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</si>
  <si>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</si>
  <si>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</si>
  <si>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</si>
  <si>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</si>
  <si>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</si>
  <si>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</si>
  <si>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</si>
  <si>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</si>
  <si>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</si>
  <si>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</si>
  <si>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</si>
  <si>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</si>
  <si>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</si>
  <si>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</si>
  <si>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</si>
  <si>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</si>
  <si>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</si>
  <si>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</si>
  <si>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</si>
  <si>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</si>
  <si>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</si>
  <si>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</si>
  <si>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</si>
  <si>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</si>
  <si>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</si>
  <si>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</si>
  <si>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</si>
  <si>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</si>
  <si>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</si>
  <si>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</si>
  <si>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</si>
  <si>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</si>
  <si>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</si>
  <si>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</si>
  <si>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</si>
  <si>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</si>
  <si>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</si>
  <si>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</si>
  <si>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</si>
  <si>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</si>
  <si>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</si>
  <si>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</si>
  <si>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</si>
  <si>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</si>
  <si>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</si>
  <si>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</si>
  <si>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</si>
  <si>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</si>
  <si>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</si>
  <si>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</si>
  <si>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</si>
  <si>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</si>
  <si>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</si>
  <si>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</si>
  <si>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</si>
  <si>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</si>
  <si>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</si>
  <si>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</si>
  <si>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</si>
  <si>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</si>
  <si>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</si>
  <si>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</si>
  <si>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</si>
  <si>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</si>
  <si>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</si>
  <si>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</si>
  <si>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</si>
  <si>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</si>
  <si>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</si>
  <si>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</si>
  <si>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</si>
  <si>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</si>
  <si>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</si>
  <si>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</si>
  <si>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</si>
  <si>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</si>
  <si>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</si>
  <si>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</si>
  <si>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</si>
  <si>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</si>
  <si>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</si>
  <si>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</si>
  <si>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</si>
  <si>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</si>
  <si>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</si>
  <si>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</si>
  <si>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</si>
  <si>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</si>
  <si>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</si>
  <si>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</si>
  <si>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</si>
  <si>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</si>
  <si>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</si>
  <si>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</si>
  <si>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</si>
  <si>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</si>
  <si>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</si>
  <si>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</si>
  <si>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</si>
  <si>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</si>
  <si>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</si>
  <si>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</si>
  <si>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</si>
  <si>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</si>
  <si>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</si>
  <si>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</si>
  <si>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</si>
  <si>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</si>
  <si>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</si>
  <si>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</si>
  <si>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</si>
  <si>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</si>
  <si>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</si>
  <si>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</si>
  <si>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</si>
  <si>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</si>
  <si>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</si>
  <si>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</si>
  <si>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</si>
  <si>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</si>
  <si>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</si>
  <si>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</si>
  <si>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</si>
  <si>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</si>
  <si>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</si>
  <si>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</si>
  <si>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</si>
  <si>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</si>
  <si>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</si>
  <si>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</si>
  <si>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</si>
  <si>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</si>
  <si>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</si>
  <si>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</si>
  <si>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</si>
  <si>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</si>
  <si>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</si>
  <si>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</si>
  <si>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</si>
  <si>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</si>
  <si>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</si>
  <si>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</si>
  <si>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</si>
  <si>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</si>
  <si>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</si>
  <si>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</si>
  <si>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</si>
  <si>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</si>
  <si>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</si>
  <si>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</si>
  <si>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</si>
  <si>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</si>
  <si>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</si>
  <si>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</si>
  <si>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</si>
  <si>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</si>
  <si>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</si>
  <si>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</si>
  <si>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</si>
  <si>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</si>
  <si>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</si>
  <si>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</si>
  <si>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</si>
  <si>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</si>
  <si>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</si>
  <si>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</si>
  <si>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</si>
  <si>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</si>
  <si>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</si>
  <si>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</si>
  <si>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</si>
  <si>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</si>
  <si>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</si>
  <si>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</si>
  <si>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</si>
  <si>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</si>
  <si>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</si>
  <si>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</si>
  <si>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</si>
  <si>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</si>
  <si>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</si>
  <si>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</si>
  <si>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</si>
  <si>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</si>
  <si>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</si>
  <si>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</si>
  <si>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</si>
  <si>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</si>
  <si>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</si>
  <si>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</si>
  <si>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</si>
  <si>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</si>
  <si>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</si>
  <si>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</si>
  <si>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</si>
  <si>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</si>
  <si>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</si>
  <si>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</si>
  <si>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</si>
  <si>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</si>
  <si>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</si>
  <si>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</si>
  <si>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</si>
  <si>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</si>
  <si>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</si>
  <si>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</si>
  <si>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</si>
  <si>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</si>
  <si>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</si>
  <si>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</si>
  <si>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</si>
  <si>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</si>
  <si>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</si>
  <si>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</si>
  <si>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</si>
  <si>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</si>
  <si>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</si>
  <si>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</si>
  <si>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</si>
  <si>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</si>
  <si>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</si>
  <si>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</si>
  <si>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</si>
  <si>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</si>
  <si>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</si>
  <si>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</si>
  <si>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</si>
  <si>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</si>
  <si>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</si>
  <si>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</si>
  <si>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</si>
  <si>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</si>
  <si>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</si>
  <si>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</si>
  <si>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</si>
  <si>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</si>
  <si>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</si>
  <si>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</si>
  <si>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</si>
  <si>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</si>
  <si>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</si>
  <si>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</si>
  <si>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</si>
  <si>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</si>
  <si>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</si>
  <si>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</si>
  <si>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</si>
  <si>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</si>
  <si>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</si>
  <si>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</si>
  <si>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</si>
  <si>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</si>
  <si>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</si>
  <si>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</si>
  <si>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</si>
  <si>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</si>
  <si>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</si>
  <si>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</si>
  <si>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</si>
  <si>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</si>
  <si>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</si>
  <si>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</si>
  <si>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</si>
  <si>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</si>
  <si>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</si>
  <si>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</si>
  <si>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</si>
  <si>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</si>
  <si>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</si>
  <si>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</si>
  <si>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</si>
  <si>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</si>
  <si>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</si>
  <si>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</si>
  <si>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</si>
  <si>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</si>
  <si>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</si>
  <si>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</si>
  <si>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</si>
  <si>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</si>
  <si>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</si>
  <si>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</si>
  <si>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</si>
  <si>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</si>
  <si>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</si>
  <si>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</si>
  <si>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</si>
  <si>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</si>
  <si>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</si>
  <si>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</si>
  <si>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</si>
  <si>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</si>
  <si>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</si>
  <si>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</si>
  <si>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</si>
  <si>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</si>
  <si>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</si>
  <si>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</si>
  <si>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</si>
  <si>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</si>
  <si>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</si>
  <si>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</si>
  <si>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</si>
  <si>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</si>
  <si>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</si>
  <si>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</si>
  <si>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</si>
  <si>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</si>
  <si>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</si>
  <si>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</si>
  <si>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</si>
  <si>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</si>
  <si>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</si>
  <si>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</si>
  <si>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</si>
  <si>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</si>
  <si>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</si>
  <si>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</si>
  <si>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</si>
  <si>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</si>
  <si>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</si>
  <si>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</si>
  <si>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</si>
  <si>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</si>
  <si>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</si>
  <si>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</si>
  <si>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</si>
  <si>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</si>
  <si>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</si>
  <si>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</si>
  <si>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</si>
  <si>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</si>
  <si>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</si>
  <si>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</si>
  <si>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</si>
  <si>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</si>
  <si>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</si>
  <si>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</si>
  <si>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</si>
  <si>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</si>
  <si>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</si>
  <si>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</si>
  <si>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</si>
  <si>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</si>
  <si>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</si>
  <si>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</si>
  <si>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</si>
  <si>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</si>
  <si>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</si>
  <si>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</si>
  <si>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</si>
  <si>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</si>
  <si>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</si>
  <si>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</si>
  <si>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</si>
  <si>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</si>
  <si>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</si>
  <si>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</si>
  <si>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</si>
  <si>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</si>
  <si>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</si>
  <si>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</si>
  <si>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</si>
  <si>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</si>
  <si>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</si>
  <si>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</si>
  <si>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</si>
  <si>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</si>
  <si>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</si>
  <si>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</si>
  <si>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</si>
  <si>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</si>
  <si>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</si>
  <si>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</si>
  <si>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</si>
  <si>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</si>
  <si>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</si>
  <si>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</si>
  <si>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</si>
  <si>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</si>
  <si>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</si>
  <si>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</si>
  <si>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</si>
  <si>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</si>
  <si>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</si>
  <si>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</si>
  <si>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</si>
  <si>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</si>
  <si>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</si>
  <si>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</si>
  <si>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</si>
  <si>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</si>
  <si>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</si>
  <si>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</si>
  <si>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</si>
  <si>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</si>
  <si>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</si>
  <si>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</si>
  <si>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</si>
  <si>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</si>
  <si>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</si>
  <si>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</si>
  <si>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</si>
  <si>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</si>
  <si>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</si>
  <si>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</si>
  <si>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</si>
  <si>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</si>
  <si>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</si>
  <si>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</si>
  <si>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</si>
  <si>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</si>
  <si>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</si>
  <si>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</si>
  <si>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</si>
  <si>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</si>
  <si>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</si>
  <si>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</si>
  <si>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</si>
  <si>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</si>
  <si>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</si>
  <si>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</si>
  <si>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</si>
  <si>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</si>
  <si>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</si>
  <si>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</si>
  <si>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</si>
  <si>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</si>
  <si>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</si>
  <si>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</si>
  <si>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</si>
  <si>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</si>
  <si>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</si>
  <si>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</si>
  <si>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</si>
  <si>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</si>
  <si>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</si>
  <si>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</si>
  <si>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</si>
  <si>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</si>
  <si>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</si>
  <si>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</si>
  <si>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</si>
  <si>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</si>
  <si>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</si>
  <si>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</si>
  <si>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</si>
  <si>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</si>
  <si>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</si>
  <si>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</si>
  <si>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</si>
  <si>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</si>
  <si>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</si>
  <si>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</si>
  <si>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</si>
  <si>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</si>
  <si>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</si>
  <si>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</si>
  <si>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</si>
  <si>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</si>
  <si>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</si>
  <si>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</si>
  <si>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</si>
  <si>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</si>
  <si>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</si>
  <si>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</si>
  <si>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</si>
  <si>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</si>
  <si>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</si>
  <si>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</si>
  <si>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</si>
  <si>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</si>
  <si>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</si>
  <si>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</si>
  <si>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</si>
  <si>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</si>
  <si>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</si>
  <si>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</si>
  <si>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</si>
  <si>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</si>
  <si>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</si>
  <si>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</si>
  <si>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</si>
  <si>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</si>
  <si>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</si>
  <si>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</si>
  <si>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</si>
  <si>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</si>
  <si>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</si>
  <si>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</si>
  <si>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</si>
  <si>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</si>
  <si>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</si>
  <si>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</si>
  <si>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</si>
  <si>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</si>
  <si>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</si>
  <si>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</si>
  <si>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</si>
  <si>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</si>
  <si>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</si>
  <si>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</si>
  <si>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</si>
  <si>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</si>
  <si>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</si>
  <si>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</si>
  <si>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</si>
  <si>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</si>
  <si>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</si>
  <si>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</si>
  <si>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</si>
  <si>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</si>
  <si>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</si>
  <si>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</si>
  <si>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</si>
  <si>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</si>
  <si>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</si>
  <si>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</si>
  <si>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</si>
  <si>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</si>
  <si>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</si>
  <si>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</si>
  <si>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</si>
  <si>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</si>
  <si>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</si>
  <si>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</si>
  <si>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</si>
  <si>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</si>
  <si>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</si>
  <si>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</si>
  <si>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</si>
  <si>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</si>
  <si>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</si>
  <si>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</si>
  <si>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</si>
  <si>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</si>
  <si>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</si>
  <si>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</si>
  <si>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</si>
  <si>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</si>
  <si>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</si>
  <si>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</si>
  <si>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</si>
  <si>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</si>
  <si>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</si>
  <si>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</si>
  <si>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</si>
  <si>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</si>
  <si>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</si>
  <si>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</si>
  <si>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</si>
  <si>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</si>
  <si>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</si>
  <si>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</si>
  <si>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</si>
  <si>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</si>
  <si>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</si>
  <si>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</si>
  <si>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</si>
  <si>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</si>
  <si>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</si>
  <si>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</si>
  <si>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</si>
  <si>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</si>
  <si>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</si>
  <si>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</si>
  <si>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</si>
  <si>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</si>
  <si>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</si>
  <si>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</si>
  <si>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</si>
  <si>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</si>
  <si>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</si>
  <si>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</si>
  <si>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</si>
  <si>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</si>
  <si>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</si>
  <si>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</si>
  <si>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</si>
  <si>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</si>
  <si>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</si>
  <si>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</si>
  <si>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</si>
  <si>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</si>
  <si>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</si>
  <si>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</si>
  <si>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</si>
  <si>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</si>
  <si>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</si>
  <si>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</si>
  <si>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</si>
  <si>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</si>
  <si>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</si>
  <si>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</si>
  <si>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</si>
  <si>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</si>
  <si>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</si>
  <si>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</si>
  <si>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</si>
  <si>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</si>
  <si>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</si>
  <si>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</si>
  <si>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</si>
  <si>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</si>
  <si>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</si>
  <si>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</si>
  <si>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</si>
  <si>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</si>
  <si>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</si>
  <si>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</si>
  <si>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</si>
  <si>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</si>
  <si>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</si>
  <si>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</si>
  <si>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</si>
  <si>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</si>
  <si>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</si>
  <si>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</si>
  <si>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</si>
  <si>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</si>
  <si>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</si>
  <si>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</si>
  <si>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</si>
  <si>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</si>
  <si>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</si>
  <si>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</si>
  <si>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</si>
  <si>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</si>
  <si>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</si>
  <si>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</si>
  <si>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</si>
  <si>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</si>
  <si>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</si>
  <si>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</si>
  <si>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</si>
  <si>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</si>
  <si>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</si>
  <si>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</si>
  <si>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</si>
  <si>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</si>
  <si>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</si>
  <si>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</si>
  <si>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</si>
  <si>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</si>
  <si>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</si>
  <si>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</si>
  <si>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</si>
  <si>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</si>
  <si>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</si>
  <si>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</si>
  <si>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</si>
  <si>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</si>
  <si>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</si>
  <si>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</si>
  <si>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</si>
  <si>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</si>
  <si>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</si>
  <si>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</si>
  <si>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</si>
  <si>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</si>
  <si>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</si>
  <si>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</si>
  <si>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</si>
  <si>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</si>
  <si>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</si>
  <si>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</si>
  <si>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</si>
  <si>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</si>
  <si>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</si>
  <si>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</si>
  <si>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</si>
  <si>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</si>
  <si>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</si>
  <si>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</si>
  <si>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</si>
  <si>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</si>
  <si>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</si>
  <si>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</si>
  <si>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</si>
  <si>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</si>
  <si>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</si>
  <si>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</si>
  <si>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</si>
  <si>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</si>
  <si>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</si>
  <si>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</si>
  <si>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</si>
  <si>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</si>
  <si>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</si>
  <si>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</si>
  <si>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</si>
  <si>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</si>
  <si>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</si>
  <si>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</si>
  <si>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</si>
  <si>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</si>
  <si>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</si>
  <si>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</si>
  <si>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</si>
  <si>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</si>
  <si>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</si>
  <si>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</si>
  <si>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</si>
  <si>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</si>
  <si>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</si>
  <si>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</si>
  <si>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</si>
  <si>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</si>
  <si>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</si>
  <si>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</si>
  <si>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</si>
  <si>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</si>
  <si>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</si>
  <si>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</si>
  <si>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</si>
  <si>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</si>
  <si>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</si>
  <si>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</si>
  <si>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</si>
  <si>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</si>
  <si>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</si>
  <si>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</si>
  <si>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</si>
  <si>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</si>
  <si>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</si>
  <si>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</si>
  <si>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</si>
  <si>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</si>
  <si>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</si>
  <si>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</si>
  <si>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</si>
  <si>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</si>
  <si>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</si>
  <si>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</si>
  <si>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</si>
  <si>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</si>
  <si>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</si>
  <si>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</si>
  <si>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</si>
  <si>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</si>
  <si>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</si>
  <si>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</si>
  <si>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</si>
  <si>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</si>
  <si>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</si>
  <si>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</si>
  <si>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</si>
  <si>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</si>
  <si>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</si>
  <si>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</si>
  <si>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</si>
  <si>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</si>
  <si>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</si>
  <si>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</si>
  <si>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</si>
  <si>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</si>
  <si>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</si>
  <si>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</si>
  <si>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</si>
  <si>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</si>
  <si>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</si>
  <si>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</si>
  <si>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</si>
  <si>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</si>
  <si>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</si>
  <si>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</si>
  <si>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</si>
  <si>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</si>
  <si>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</si>
  <si>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</si>
  <si>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</si>
  <si>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</si>
  <si>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</si>
  <si>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</si>
  <si>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</si>
  <si>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</si>
  <si>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</si>
  <si>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</si>
  <si>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</si>
  <si>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</si>
  <si>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</si>
  <si>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</si>
  <si>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</si>
  <si>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</si>
  <si>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</si>
  <si>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</si>
  <si>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</si>
  <si>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</si>
  <si>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</si>
  <si>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</si>
  <si>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</si>
  <si>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</si>
  <si>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</si>
  <si>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</si>
  <si>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</si>
  <si>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</si>
  <si>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</si>
  <si>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</si>
  <si>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</si>
  <si>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</si>
  <si>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</si>
  <si>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</si>
  <si>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</si>
  <si>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</si>
  <si>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</si>
  <si>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</si>
  <si>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</si>
  <si>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</si>
  <si>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</si>
  <si>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</si>
  <si>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</si>
  <si>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</si>
  <si>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</si>
  <si>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</si>
  <si>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</si>
  <si>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</si>
  <si>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</si>
  <si>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</si>
  <si>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</si>
  <si>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</si>
  <si>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</si>
  <si>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</si>
  <si>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</si>
  <si>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</si>
  <si>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</si>
  <si>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</si>
  <si>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</si>
  <si>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</si>
  <si>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</si>
  <si>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</si>
  <si>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</si>
  <si>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</si>
  <si>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</si>
  <si>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</si>
  <si>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</si>
  <si>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</si>
  <si>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</si>
  <si>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</si>
  <si>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</si>
  <si>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</si>
  <si>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</si>
  <si>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</si>
  <si>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</si>
  <si>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</si>
  <si>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</si>
  <si>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</si>
  <si>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</si>
  <si>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</si>
  <si>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</si>
  <si>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</si>
  <si>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</si>
  <si>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</si>
  <si>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</si>
  <si>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</si>
  <si>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</si>
  <si>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</si>
  <si>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</si>
  <si>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</si>
  <si>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</si>
  <si>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</si>
  <si>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</si>
  <si>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</si>
  <si>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</si>
  <si>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</si>
  <si>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</si>
  <si>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</si>
  <si>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</si>
  <si>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</si>
  <si>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</si>
  <si>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</si>
  <si>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</si>
  <si>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</si>
  <si>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</si>
  <si>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</si>
  <si>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</si>
  <si>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</si>
  <si>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</si>
  <si>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</si>
  <si>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</si>
  <si>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</si>
  <si>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</si>
  <si>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</si>
  <si>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</si>
  <si>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</si>
  <si>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</si>
  <si>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</si>
  <si>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</si>
  <si>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</si>
  <si>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</si>
  <si>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</si>
  <si>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</si>
  <si>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</si>
  <si>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</si>
  <si>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</si>
  <si>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</si>
  <si>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</si>
  <si>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</si>
  <si>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</si>
  <si>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</si>
  <si>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</si>
  <si>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</si>
  <si>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</si>
  <si>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</si>
  <si>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</si>
  <si>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</si>
  <si>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</si>
  <si>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</si>
  <si>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</si>
  <si>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</si>
  <si>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</si>
  <si>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</si>
  <si>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</si>
  <si>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</si>
  <si>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</si>
  <si>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</si>
  <si>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</si>
  <si>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</si>
  <si>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</si>
  <si>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</si>
  <si>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</si>
  <si>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</si>
  <si>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</si>
  <si>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</si>
  <si>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</si>
  <si>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</si>
  <si>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</si>
  <si>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</si>
  <si>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</si>
  <si>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</si>
  <si>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</si>
  <si>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</si>
  <si>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</si>
  <si>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</si>
  <si>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</si>
  <si>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</si>
  <si>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</si>
  <si>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</si>
  <si>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</si>
  <si>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</si>
  <si>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</si>
  <si>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</si>
  <si>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</si>
  <si>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</si>
  <si>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</si>
  <si>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</si>
  <si>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</si>
  <si>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</si>
  <si>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</si>
  <si>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</si>
  <si>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</si>
  <si>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</si>
  <si>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</si>
  <si>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</si>
  <si>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</si>
  <si>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</si>
  <si>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</si>
  <si>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</si>
  <si>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</si>
  <si>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</si>
  <si>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</si>
  <si>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</si>
  <si>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</si>
  <si>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</si>
  <si>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</si>
  <si>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</si>
  <si>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</si>
  <si>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</si>
  <si>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</si>
  <si>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</si>
  <si>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</si>
  <si>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</si>
  <si>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</si>
  <si>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</si>
  <si>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</si>
  <si>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</si>
  <si>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</si>
  <si>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</si>
  <si>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</si>
  <si>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</si>
  <si>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</si>
  <si>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</si>
  <si>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</si>
  <si>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</si>
  <si>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</si>
  <si>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</si>
  <si>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</si>
  <si>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</si>
  <si>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</si>
  <si>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</si>
  <si>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</si>
  <si>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</si>
  <si>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</si>
  <si>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</si>
  <si>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</si>
  <si>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</si>
  <si>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</si>
  <si>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</si>
  <si>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</si>
  <si>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</si>
  <si>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</si>
  <si>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</si>
  <si>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</si>
  <si>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</si>
  <si>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</si>
  <si>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</si>
  <si>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</si>
  <si>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</si>
  <si>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</si>
  <si>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</si>
  <si>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</si>
  <si>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</si>
  <si>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</si>
  <si>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</si>
  <si>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</si>
  <si>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</si>
  <si>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</si>
  <si>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</si>
  <si>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</si>
  <si>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</si>
  <si>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</si>
  <si>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</si>
  <si>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</si>
  <si>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</si>
  <si>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</si>
  <si>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</si>
  <si>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</si>
  <si>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</si>
  <si>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</si>
  <si>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</si>
  <si>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</si>
  <si>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</si>
  <si>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</si>
  <si>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</si>
  <si>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</si>
  <si>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</si>
  <si>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</si>
  <si>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</si>
  <si>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</si>
  <si>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</si>
  <si>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</si>
  <si>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</si>
  <si>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</si>
  <si>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</si>
  <si>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</si>
  <si>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</si>
  <si>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</si>
  <si>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</si>
  <si>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</si>
  <si>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</si>
  <si>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</si>
  <si>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</si>
  <si>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</si>
  <si>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</si>
  <si>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</si>
  <si>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</si>
  <si>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</si>
  <si>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</si>
  <si>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</si>
  <si>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</si>
  <si>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</si>
  <si>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</si>
  <si>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</si>
  <si>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</si>
  <si>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</si>
  <si>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</si>
  <si>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</si>
  <si>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</si>
  <si>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</si>
  <si>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</si>
  <si>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</si>
  <si>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</si>
  <si>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</si>
  <si>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</si>
  <si>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</si>
  <si>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</si>
  <si>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</si>
  <si>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</si>
  <si>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</si>
  <si>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</si>
  <si>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</si>
  <si>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</si>
  <si>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</si>
  <si>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</si>
  <si>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</si>
  <si>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</si>
  <si>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</si>
  <si>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</si>
  <si>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</si>
  <si>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</si>
  <si>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</si>
  <si>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</si>
  <si>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</si>
  <si>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</si>
  <si>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</si>
  <si>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</si>
  <si>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</si>
  <si>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</si>
  <si>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</si>
  <si>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</si>
  <si>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</si>
  <si>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</si>
  <si>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</si>
  <si>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</si>
  <si>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</si>
  <si>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</si>
  <si>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</si>
  <si>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</si>
  <si>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</si>
  <si>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</si>
  <si>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</si>
  <si>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</si>
  <si>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</si>
  <si>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</si>
  <si>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</si>
  <si>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</si>
  <si>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</si>
  <si>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</si>
  <si>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</si>
  <si>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</si>
  <si>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</si>
  <si>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</si>
  <si>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</si>
  <si>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</si>
  <si>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</si>
  <si>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</si>
  <si>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</si>
  <si>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</si>
  <si>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</si>
  <si>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</si>
  <si>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</si>
  <si>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</si>
  <si>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</si>
  <si>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</si>
  <si>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</si>
  <si>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</si>
  <si>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</si>
  <si>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</si>
  <si>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</si>
  <si>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</si>
  <si>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</si>
  <si>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</si>
  <si>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</si>
  <si>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</si>
  <si>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</si>
  <si>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</si>
  <si>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</si>
  <si>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</si>
  <si>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</si>
  <si>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</si>
  <si>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</si>
  <si>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</si>
  <si>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</si>
  <si>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</si>
  <si>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</si>
  <si>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</si>
  <si>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</si>
  <si>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</si>
  <si>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</si>
  <si>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</si>
  <si>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</si>
  <si>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</si>
  <si>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</si>
  <si>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</si>
  <si>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</si>
  <si>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</si>
  <si>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</si>
  <si>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</si>
  <si>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</si>
  <si>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</si>
  <si>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</si>
  <si>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</si>
  <si>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</si>
  <si>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</si>
  <si>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</si>
  <si>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</si>
  <si>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</si>
  <si>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</si>
  <si>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</si>
  <si>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</si>
  <si>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</si>
  <si>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</si>
  <si>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</si>
  <si>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</si>
  <si>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</si>
  <si>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</si>
  <si>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</si>
  <si>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</si>
  <si>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</si>
  <si>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</si>
  <si>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</si>
  <si>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</si>
  <si>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</si>
  <si>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</si>
  <si>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</si>
  <si>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</si>
  <si>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</si>
  <si>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</si>
  <si>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</si>
  <si>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</si>
  <si>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</si>
  <si>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</si>
  <si>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</si>
  <si>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</si>
  <si>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</si>
  <si>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</si>
  <si>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</si>
  <si>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</si>
  <si>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</si>
  <si>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</si>
  <si>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</si>
  <si>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</si>
  <si>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</si>
  <si>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</si>
  <si>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</si>
  <si>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</si>
  <si>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</si>
  <si>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</si>
  <si>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</si>
  <si>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</si>
  <si>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</si>
  <si>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</si>
  <si>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</si>
  <si>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</si>
  <si>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</si>
  <si>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</si>
  <si>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</si>
  <si>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</si>
  <si>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</si>
  <si>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</si>
  <si>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</si>
  <si>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</si>
  <si>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</si>
  <si>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</si>
  <si>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</si>
  <si>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</si>
  <si>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</si>
  <si>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</si>
  <si>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</si>
  <si>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</si>
  <si>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</si>
  <si>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</si>
  <si>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</si>
  <si>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</si>
  <si>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</si>
  <si>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</si>
  <si>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</si>
  <si>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</si>
  <si>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</si>
  <si>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</si>
  <si>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</si>
  <si>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</si>
  <si>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</si>
  <si>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</si>
  <si>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</si>
  <si>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</si>
  <si>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</si>
  <si>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</si>
  <si>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</si>
  <si>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</si>
  <si>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</si>
  <si>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</si>
  <si>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</si>
  <si>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</si>
  <si>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</si>
  <si>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</si>
  <si>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</si>
  <si>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</si>
  <si>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</si>
  <si>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</si>
  <si>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</si>
  <si>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</si>
  <si>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</si>
  <si>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</si>
  <si>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</si>
  <si>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</si>
  <si>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</si>
  <si>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</si>
  <si>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</si>
  <si>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</si>
  <si>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</si>
  <si>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</si>
  <si>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</si>
  <si>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</si>
  <si>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</si>
  <si>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</si>
  <si>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</si>
  <si>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</si>
  <si>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</si>
  <si>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</si>
  <si>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</si>
  <si>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</si>
  <si>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</si>
  <si>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</si>
  <si>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</si>
  <si>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</si>
  <si>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</si>
  <si>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</si>
  <si>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</si>
  <si>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</si>
  <si>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</si>
  <si>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</si>
  <si>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</si>
  <si>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</si>
  <si>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</si>
  <si>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</si>
  <si>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</si>
  <si>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</si>
  <si>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</si>
  <si>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</si>
  <si>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</si>
  <si>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</si>
  <si>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</si>
  <si>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</si>
  <si>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</si>
  <si>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</si>
  <si>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</si>
  <si>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</si>
  <si>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</si>
  <si>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</si>
  <si>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</si>
  <si>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</si>
  <si>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</si>
  <si>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</si>
  <si>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</si>
  <si>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</si>
  <si>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</si>
  <si>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</si>
  <si>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</si>
  <si>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</si>
  <si>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</si>
  <si>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</si>
  <si>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</si>
  <si>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</si>
  <si>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</si>
  <si>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</si>
  <si>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</si>
  <si>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</si>
  <si>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</si>
  <si>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</si>
  <si>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</si>
  <si>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</si>
  <si>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</si>
  <si>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</si>
  <si>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</si>
  <si>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</si>
  <si>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</si>
  <si>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</si>
  <si>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</si>
  <si>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</si>
  <si>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</si>
  <si>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</si>
  <si>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</si>
  <si>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</si>
  <si>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</si>
  <si>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</si>
  <si>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</si>
  <si>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</si>
  <si>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</si>
  <si>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</si>
  <si>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</si>
  <si>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</si>
  <si>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</si>
  <si>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</si>
  <si>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</si>
  <si>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</si>
  <si>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</si>
  <si>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</si>
  <si>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</si>
  <si>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</si>
  <si>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</si>
  <si>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</si>
  <si>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</si>
  <si>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</si>
  <si>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</si>
  <si>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</si>
  <si>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</si>
  <si>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</si>
  <si>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</si>
  <si>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</si>
  <si>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</si>
  <si>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</si>
  <si>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</si>
  <si>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</si>
  <si>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</si>
  <si>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</si>
  <si>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</si>
  <si>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</si>
  <si>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</si>
  <si>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</si>
  <si>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</si>
  <si>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</si>
  <si>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</si>
  <si>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</si>
  <si>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</si>
  <si>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</si>
  <si>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</si>
  <si>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</si>
  <si>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</si>
  <si>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</si>
  <si>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</si>
  <si>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</si>
  <si>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</si>
  <si>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</si>
  <si>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</si>
  <si>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</si>
  <si>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</si>
  <si>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</si>
  <si>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</si>
  <si>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</si>
  <si>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</si>
  <si>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</si>
  <si>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</si>
  <si>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</si>
  <si>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</si>
  <si>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</si>
  <si>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</si>
  <si>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</si>
  <si>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</si>
  <si>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</si>
  <si>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</si>
  <si>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</si>
  <si>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</si>
  <si>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</si>
  <si>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</si>
  <si>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</si>
  <si>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</si>
  <si>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</si>
  <si>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</si>
  <si>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</si>
  <si>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</si>
  <si>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</si>
  <si>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</si>
  <si>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</si>
  <si>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</si>
  <si>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</si>
  <si>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</si>
  <si>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</si>
  <si>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</si>
  <si>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</si>
  <si>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</si>
  <si>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</si>
  <si>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</si>
  <si>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</si>
  <si>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</si>
  <si>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</si>
  <si>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</si>
  <si>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</si>
  <si>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</si>
  <si>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</si>
  <si>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</si>
  <si>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</si>
  <si>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</si>
  <si>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</si>
  <si>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</si>
  <si>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</si>
  <si>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</si>
  <si>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</si>
  <si>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</si>
  <si>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</si>
  <si>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</si>
  <si>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</si>
  <si>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</si>
  <si>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</si>
  <si>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</si>
  <si>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</si>
  <si>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</si>
  <si>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</si>
  <si>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</si>
  <si>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</si>
  <si>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</si>
  <si>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</si>
  <si>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</si>
  <si>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</si>
  <si>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</si>
  <si>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</si>
  <si>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</si>
  <si>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</si>
  <si>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</si>
  <si>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</si>
  <si>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</si>
  <si>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</si>
  <si>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</si>
  <si>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</si>
  <si>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</si>
  <si>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</si>
  <si>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</si>
  <si>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</si>
  <si>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</si>
  <si>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</si>
  <si>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</si>
  <si>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</si>
  <si>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</si>
  <si>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</si>
  <si>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</si>
  <si>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</si>
  <si>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</si>
  <si>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</si>
  <si>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</si>
  <si>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</si>
  <si>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</si>
  <si>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</si>
  <si>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</si>
  <si>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</si>
  <si>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</si>
  <si>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</si>
  <si>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</si>
  <si>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</si>
  <si>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</si>
  <si>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</si>
  <si>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</si>
  <si>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</si>
  <si>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</si>
  <si>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</si>
  <si>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</si>
  <si>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</si>
  <si>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</si>
  <si>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</si>
  <si>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</si>
  <si>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</si>
  <si>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</si>
  <si>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</si>
  <si>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</si>
  <si>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</si>
  <si>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</si>
  <si>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</si>
  <si>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</si>
  <si>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</si>
  <si>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</si>
  <si>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</si>
  <si>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</si>
  <si>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</si>
  <si>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</si>
  <si>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</si>
  <si>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</si>
  <si>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</si>
  <si>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</si>
  <si>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</si>
  <si>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</si>
  <si>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</si>
  <si>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</si>
  <si>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</si>
  <si>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</si>
  <si>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</si>
  <si>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</si>
  <si>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</si>
  <si>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</si>
  <si>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</si>
  <si>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</si>
  <si>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</si>
  <si>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</si>
  <si>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</si>
  <si>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</si>
  <si>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</si>
  <si>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</si>
  <si>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</si>
  <si>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</si>
  <si>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</si>
  <si>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</si>
  <si>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</si>
  <si>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</si>
  <si>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</si>
  <si>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</si>
  <si>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</si>
  <si>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</si>
  <si>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</si>
  <si>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</si>
  <si>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</si>
  <si>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</si>
  <si>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</si>
  <si>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</si>
  <si>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</si>
  <si>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</si>
  <si>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</si>
  <si>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</si>
  <si>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</si>
  <si>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</si>
  <si>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</si>
  <si>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</si>
  <si>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</si>
  <si>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</si>
  <si>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</si>
  <si>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</si>
  <si>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</si>
  <si>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</si>
  <si>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</si>
  <si>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</si>
  <si>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</si>
  <si>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</si>
  <si>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</si>
  <si>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</si>
  <si>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</si>
  <si>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</si>
  <si>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</si>
  <si>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</si>
  <si>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</si>
  <si>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</si>
  <si>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</si>
  <si>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</si>
  <si>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</si>
  <si>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</si>
  <si>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</si>
  <si>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</si>
  <si>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</si>
  <si>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</si>
  <si>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</si>
  <si>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</si>
  <si>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</si>
  <si>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</si>
  <si>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</si>
  <si>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</si>
  <si>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</si>
  <si>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</si>
  <si>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</si>
  <si>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</si>
  <si>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</si>
  <si>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</si>
  <si>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</si>
  <si>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</si>
  <si>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</si>
  <si>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</si>
  <si>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</si>
  <si>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</si>
  <si>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</si>
  <si>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</si>
  <si>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</si>
  <si>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</si>
  <si>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</si>
  <si>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</si>
  <si>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</si>
  <si>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</si>
  <si>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</si>
  <si>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</si>
  <si>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</si>
  <si>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</si>
  <si>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</si>
  <si>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</si>
  <si>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</si>
  <si>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</si>
  <si>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</si>
  <si>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</si>
  <si>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</si>
  <si>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</si>
  <si>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</si>
  <si>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</si>
  <si>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</si>
  <si>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</si>
  <si>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</si>
  <si>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</si>
  <si>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</si>
  <si>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</si>
  <si>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</si>
  <si>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</si>
  <si>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</si>
  <si>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</si>
  <si>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</si>
  <si>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</si>
  <si>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</si>
  <si>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</si>
  <si>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</si>
  <si>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</si>
  <si>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</si>
  <si>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</si>
  <si>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</si>
  <si>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</si>
  <si>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</si>
  <si>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</si>
  <si>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</si>
  <si>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</si>
  <si>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</si>
  <si>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</si>
  <si>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</si>
  <si>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</si>
  <si>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</si>
  <si>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</si>
  <si>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</si>
  <si>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</si>
  <si>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</si>
  <si>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</si>
  <si>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</si>
  <si>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</si>
  <si>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</si>
  <si>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</si>
  <si>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</si>
  <si>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</si>
  <si>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</si>
  <si>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</si>
  <si>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</si>
  <si>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</si>
  <si>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</si>
  <si>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</si>
  <si>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</si>
  <si>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</si>
  <si>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</si>
  <si>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</si>
  <si>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</si>
  <si>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</si>
  <si>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</si>
  <si>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</si>
  <si>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</si>
  <si>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</si>
  <si>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</si>
  <si>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</si>
  <si>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</si>
  <si>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</si>
  <si>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</si>
  <si>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</si>
  <si>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</si>
  <si>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</si>
  <si>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</si>
  <si>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</si>
  <si>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</si>
  <si>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</si>
  <si>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</si>
  <si>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</si>
  <si>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</si>
  <si>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</si>
  <si>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</si>
  <si>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</si>
  <si>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</si>
  <si>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</si>
  <si>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</si>
  <si>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</si>
  <si>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</si>
  <si>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</si>
  <si>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</si>
  <si>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</si>
  <si>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</si>
  <si>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</si>
  <si>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</si>
  <si>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</si>
  <si>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</si>
  <si>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</si>
  <si>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</si>
  <si>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</si>
  <si>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</si>
  <si>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</si>
  <si>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</si>
  <si>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</si>
  <si>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</si>
  <si>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</si>
  <si>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</si>
  <si>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</si>
  <si>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</si>
  <si>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</si>
  <si>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</si>
  <si>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</si>
  <si>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</si>
  <si>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</si>
  <si>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</si>
  <si>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</si>
  <si>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</si>
  <si>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</si>
  <si>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</si>
  <si>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</si>
  <si>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</si>
  <si>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</si>
  <si>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</si>
  <si>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</si>
  <si>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</si>
  <si>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</si>
  <si>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</si>
  <si>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</si>
  <si>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</si>
  <si>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</si>
  <si>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</si>
  <si>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</si>
  <si>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</si>
  <si>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</si>
  <si>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</si>
  <si>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</si>
  <si>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</si>
  <si>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</si>
  <si>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</si>
  <si>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</si>
  <si>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</si>
  <si>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</si>
  <si>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</si>
  <si>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</si>
  <si>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</si>
  <si>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</si>
  <si>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</si>
  <si>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</si>
  <si>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</si>
  <si>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</si>
  <si>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</si>
  <si>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</si>
  <si>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</si>
  <si>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</si>
  <si>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</si>
  <si>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</si>
  <si>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</si>
  <si>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</si>
  <si>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</si>
  <si>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</si>
  <si>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</si>
  <si>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</si>
  <si>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</si>
  <si>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</si>
  <si>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</si>
  <si>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</si>
  <si>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</si>
  <si>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</si>
  <si>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</si>
  <si>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</si>
  <si>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</si>
  <si>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</si>
  <si>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</si>
  <si>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</si>
  <si>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</si>
  <si>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</si>
  <si>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</si>
  <si>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</si>
  <si>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</si>
  <si>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</si>
  <si>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</si>
  <si>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</si>
  <si>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</si>
  <si>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</si>
  <si>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</si>
  <si>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</si>
  <si>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</si>
  <si>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</si>
  <si>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</si>
  <si>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</si>
  <si>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</si>
  <si>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</si>
  <si>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</si>
  <si>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</si>
  <si>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</si>
  <si>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</si>
  <si>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</si>
  <si>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</si>
  <si>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</si>
  <si>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</si>
  <si>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</si>
  <si>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</si>
  <si>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</si>
  <si>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</si>
  <si>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</si>
  <si>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</si>
  <si>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</si>
  <si>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</si>
  <si>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</si>
  <si>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</si>
  <si>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</si>
  <si>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</si>
  <si>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</si>
  <si>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</si>
  <si>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</si>
  <si>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</si>
  <si>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</si>
  <si>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</si>
  <si>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</si>
  <si>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</si>
  <si>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</si>
  <si>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</si>
  <si>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</si>
  <si>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</si>
  <si>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</si>
  <si>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</si>
  <si>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</si>
  <si>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</si>
  <si>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</si>
  <si>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</si>
  <si>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</si>
  <si>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</si>
  <si>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</si>
  <si>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</si>
  <si>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</si>
  <si>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</si>
  <si>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</si>
  <si>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</si>
  <si>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</si>
  <si>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</si>
  <si>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</si>
  <si>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</si>
  <si>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</si>
  <si>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</si>
  <si>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</si>
  <si>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</si>
  <si>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</si>
  <si>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</si>
  <si>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</si>
  <si>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</si>
  <si>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</si>
  <si>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</si>
  <si>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</si>
  <si>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</si>
  <si>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</si>
  <si>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</si>
  <si>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</si>
  <si>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</si>
  <si>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</si>
  <si>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</si>
  <si>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</si>
  <si>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</si>
  <si>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</si>
  <si>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</si>
  <si>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</si>
  <si>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</si>
  <si>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</si>
  <si>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</si>
  <si>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</si>
  <si>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</si>
  <si>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</si>
  <si>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</si>
  <si>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</si>
  <si>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</si>
  <si>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</si>
  <si>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</si>
  <si>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</si>
  <si>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</si>
  <si>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</si>
  <si>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</si>
  <si>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</si>
  <si>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</si>
  <si>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</si>
  <si>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</si>
  <si>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</si>
  <si>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</si>
  <si>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</si>
  <si>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</si>
  <si>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</si>
  <si>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</si>
  <si>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</si>
  <si>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</si>
  <si>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</si>
  <si>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</si>
  <si>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</si>
  <si>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</si>
  <si>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</si>
  <si>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</si>
  <si>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</si>
  <si>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</si>
  <si>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</si>
  <si>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</si>
  <si>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</si>
  <si>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</si>
  <si>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</si>
  <si>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</si>
  <si>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</si>
  <si>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</si>
  <si>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</si>
  <si>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</si>
  <si>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</si>
  <si>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</si>
  <si>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</si>
  <si>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</si>
  <si>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</si>
  <si>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</si>
  <si>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</si>
  <si>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</si>
  <si>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</si>
  <si>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</si>
  <si>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</si>
  <si>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</si>
  <si>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</si>
  <si>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</si>
  <si>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</si>
  <si>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</si>
  <si>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</si>
  <si>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</si>
  <si>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</si>
  <si>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</si>
  <si>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</si>
  <si>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</si>
  <si>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</si>
  <si>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</si>
  <si>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</si>
  <si>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</si>
  <si>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</si>
  <si>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</si>
  <si>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</si>
  <si>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</si>
  <si>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</si>
  <si>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</si>
  <si>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</si>
  <si>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</si>
  <si>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</si>
  <si>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</si>
  <si>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</si>
  <si>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</si>
  <si>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</si>
  <si>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</si>
  <si>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</si>
  <si>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</si>
  <si>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</si>
  <si>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</si>
  <si>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</si>
  <si>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</si>
  <si>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</si>
  <si>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</si>
  <si>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</si>
  <si>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</si>
  <si>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</si>
  <si>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</si>
  <si>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</si>
  <si>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</si>
  <si>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</si>
  <si>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</si>
  <si>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</si>
  <si>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</si>
  <si>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</si>
  <si>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</si>
  <si>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</si>
  <si>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</si>
  <si>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</si>
  <si>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</si>
  <si>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</si>
  <si>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</si>
  <si>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</si>
  <si>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</si>
  <si>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</si>
  <si>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</si>
  <si>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</si>
  <si>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</si>
  <si>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</si>
  <si>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</si>
  <si>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</si>
  <si>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</si>
  <si>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</si>
  <si>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</si>
  <si>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</si>
  <si>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</si>
  <si>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</si>
  <si>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</si>
  <si>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</si>
  <si>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</si>
  <si>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</si>
  <si>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</si>
  <si>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</si>
  <si>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</si>
  <si>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</si>
  <si>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</si>
  <si>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</si>
  <si>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</si>
  <si>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</si>
  <si>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</si>
  <si>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</si>
  <si>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</si>
  <si>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</si>
  <si>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</si>
  <si>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</si>
  <si>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</si>
  <si>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</si>
  <si>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</si>
  <si>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</si>
  <si>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</si>
  <si>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</si>
  <si>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</si>
  <si>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</si>
  <si>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</si>
  <si>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</si>
  <si>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</si>
  <si>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</si>
  <si>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</si>
  <si>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</si>
  <si>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</si>
  <si>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</si>
  <si>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</si>
  <si>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</si>
  <si>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</si>
  <si>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</si>
  <si>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</si>
  <si>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</si>
  <si>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</si>
  <si>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</si>
  <si>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</si>
  <si>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</si>
  <si>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</si>
  <si>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</si>
  <si>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</si>
  <si>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</si>
  <si>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</si>
  <si>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</si>
  <si>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</si>
  <si>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</si>
  <si>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</si>
  <si>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</si>
  <si>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</si>
  <si>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</si>
  <si>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</si>
  <si>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</si>
  <si>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</si>
  <si>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</si>
  <si>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</si>
  <si>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</si>
  <si>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</si>
  <si>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</si>
  <si>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</si>
  <si>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</si>
  <si>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</si>
  <si>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</si>
  <si>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</si>
  <si>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</si>
  <si>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</si>
  <si>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</si>
  <si>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</si>
  <si>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</si>
  <si>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</si>
  <si>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</si>
  <si>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</si>
  <si>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</si>
  <si>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</si>
  <si>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</si>
  <si>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</si>
  <si>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</si>
  <si>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</si>
  <si>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</si>
  <si>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</si>
  <si>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</si>
  <si>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</si>
  <si>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</si>
  <si>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</si>
  <si>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</si>
  <si>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</si>
  <si>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</si>
  <si>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</si>
  <si>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</si>
  <si>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</si>
  <si>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</si>
  <si>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</si>
  <si>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</si>
  <si>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</si>
  <si>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</si>
  <si>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</si>
  <si>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</si>
  <si>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</si>
  <si>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</si>
  <si>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</si>
  <si>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</si>
  <si>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</si>
  <si>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</si>
  <si>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</si>
  <si>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</si>
  <si>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</si>
  <si>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</si>
  <si>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</si>
  <si>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</si>
  <si>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</si>
  <si>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</si>
  <si>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</si>
  <si>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</si>
  <si>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</si>
  <si>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</si>
  <si>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</si>
  <si>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</si>
  <si>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</si>
  <si>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</si>
  <si>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</si>
  <si>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</si>
  <si>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</si>
  <si>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</si>
  <si>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</si>
  <si>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</si>
  <si>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</si>
  <si>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</si>
  <si>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</si>
  <si>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</si>
  <si>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</si>
  <si>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</si>
  <si>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</si>
  <si>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</si>
  <si>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</si>
  <si>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</si>
  <si>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</si>
  <si>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</si>
  <si>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</si>
  <si>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</si>
  <si>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</si>
  <si>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</si>
  <si>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</si>
  <si>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</si>
  <si>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</si>
  <si>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</si>
  <si>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</si>
  <si>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</si>
  <si>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</si>
  <si>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</si>
  <si>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</si>
  <si>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</si>
  <si>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</si>
  <si>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</si>
  <si>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</si>
  <si>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</si>
  <si>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</si>
  <si>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</si>
  <si>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</si>
  <si>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</si>
  <si>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</si>
  <si>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</si>
  <si>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</si>
  <si>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</si>
  <si>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</si>
  <si>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</si>
  <si>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</si>
  <si>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</si>
  <si>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</si>
  <si>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</si>
  <si>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</si>
  <si>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</si>
  <si>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</si>
  <si>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</si>
  <si>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</si>
  <si>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</si>
  <si>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</si>
  <si>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</si>
  <si>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</si>
  <si>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</si>
  <si>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</si>
  <si>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</si>
  <si>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</si>
  <si>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</si>
  <si>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</si>
  <si>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</si>
  <si>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</si>
  <si>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</si>
  <si>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</si>
  <si>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</si>
  <si>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</si>
  <si>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</si>
  <si>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</si>
  <si>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</si>
  <si>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</si>
  <si>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</si>
  <si>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</si>
  <si>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</si>
  <si>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</si>
  <si>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</si>
  <si>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</si>
  <si>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</si>
  <si>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</si>
  <si>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</si>
  <si>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</si>
  <si>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</si>
  <si>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</si>
  <si>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</si>
  <si>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</si>
  <si>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</si>
  <si>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</si>
  <si>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</si>
  <si>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</si>
  <si>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</si>
  <si>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</si>
  <si>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</si>
  <si>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</si>
  <si>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</si>
  <si>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</si>
  <si>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</si>
  <si>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</si>
  <si>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</si>
  <si>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</si>
  <si>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</si>
  <si>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</si>
  <si>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</si>
  <si>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</si>
  <si>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</si>
  <si>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</si>
  <si>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</si>
  <si>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</si>
  <si>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</si>
  <si>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</si>
  <si>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</si>
  <si>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</si>
  <si>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</si>
  <si>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</si>
  <si>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</si>
  <si>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</si>
  <si>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</si>
  <si>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</si>
  <si>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</si>
  <si>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</si>
  <si>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</si>
  <si>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</si>
  <si>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</si>
  <si>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</si>
  <si>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</si>
  <si>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</si>
  <si>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</si>
  <si>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</si>
  <si>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</si>
  <si>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</si>
  <si>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</si>
  <si>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</si>
  <si>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</si>
  <si>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</si>
  <si>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</si>
  <si>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</si>
  <si>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</si>
  <si>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</si>
  <si>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</si>
  <si>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</si>
  <si>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</si>
  <si>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</si>
  <si>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</si>
  <si>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</si>
  <si>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</si>
  <si>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</si>
  <si>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</si>
  <si>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</si>
  <si>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</si>
  <si>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</si>
  <si>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</si>
  <si>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</si>
  <si>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</si>
  <si>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</si>
  <si>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</si>
  <si>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</si>
  <si>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</si>
  <si>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</si>
  <si>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</si>
  <si>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</si>
  <si>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</si>
  <si>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</si>
  <si>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</si>
  <si>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</si>
  <si>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</si>
  <si>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</si>
  <si>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</si>
  <si>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</si>
  <si>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</si>
  <si>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</si>
  <si>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</si>
  <si>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</si>
  <si>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</si>
  <si>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</si>
  <si>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</si>
  <si>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</si>
  <si>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</si>
  <si>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</si>
  <si>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</si>
  <si>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</si>
  <si>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</si>
  <si>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</si>
  <si>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</si>
  <si>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</si>
  <si>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</si>
  <si>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</si>
  <si>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</si>
  <si>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</si>
  <si>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</si>
  <si>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</si>
  <si>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</si>
  <si>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</si>
  <si>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</si>
  <si>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</si>
  <si>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</si>
  <si>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</si>
  <si>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</si>
  <si>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</si>
  <si>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</si>
  <si>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</si>
  <si>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</si>
  <si>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</si>
  <si>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</si>
  <si>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</si>
  <si>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</si>
  <si>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</si>
  <si>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</si>
  <si>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</si>
  <si>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</si>
  <si>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</si>
  <si>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</si>
  <si>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</si>
  <si>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</si>
  <si>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</si>
  <si>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</si>
  <si>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</si>
  <si>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</si>
  <si>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</si>
  <si>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</si>
  <si>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</si>
  <si>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</si>
  <si>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</si>
  <si>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</si>
  <si>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</si>
  <si>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</si>
  <si>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</si>
  <si>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</si>
  <si>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</si>
  <si>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</si>
  <si>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</si>
  <si>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</si>
  <si>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</si>
  <si>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</si>
  <si>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</si>
  <si>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</si>
  <si>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</si>
  <si>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</si>
  <si>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</si>
  <si>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</si>
  <si>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</si>
  <si>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</si>
  <si>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</si>
  <si>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</si>
  <si>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</si>
  <si>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</si>
  <si>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</si>
  <si>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</si>
  <si>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</si>
  <si>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</si>
  <si>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</si>
  <si>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</si>
  <si>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</si>
  <si>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</si>
  <si>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</si>
  <si>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</si>
  <si>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</si>
  <si>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</si>
  <si>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</si>
  <si>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</si>
  <si>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</si>
  <si>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</si>
  <si>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</si>
  <si>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</si>
  <si>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</si>
  <si>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</si>
  <si>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</si>
  <si>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</si>
  <si>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</si>
  <si>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</si>
  <si>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</si>
  <si>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</si>
  <si>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</si>
  <si>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</si>
  <si>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</si>
  <si>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</si>
  <si>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</si>
  <si>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</si>
  <si>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</si>
  <si>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</si>
  <si>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</si>
  <si>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</si>
  <si>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</si>
  <si>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</si>
  <si>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</si>
  <si>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</si>
  <si>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</si>
  <si>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</si>
  <si>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</si>
  <si>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</si>
  <si>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</si>
  <si>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</si>
  <si>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</si>
  <si>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</si>
  <si>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</si>
  <si>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</si>
  <si>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</si>
  <si>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</si>
  <si>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</si>
  <si>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</si>
  <si>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</si>
  <si>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</si>
  <si>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</si>
  <si>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</si>
  <si>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</si>
  <si>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</si>
  <si>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</si>
  <si>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</si>
  <si>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</si>
  <si>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</si>
  <si>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</si>
  <si>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</si>
  <si>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</si>
  <si>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</si>
  <si>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</si>
  <si>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</si>
  <si>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</si>
  <si>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</si>
  <si>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</si>
  <si>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</si>
  <si>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</si>
  <si>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</si>
  <si>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</si>
  <si>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</si>
  <si>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</si>
  <si>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</si>
  <si>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</si>
  <si>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</si>
  <si>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</si>
  <si>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</si>
  <si>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</si>
  <si>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</si>
  <si>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</si>
  <si>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</si>
  <si>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</si>
  <si>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</si>
  <si>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</si>
  <si>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</si>
  <si>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</si>
  <si>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</si>
  <si>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</si>
  <si>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</si>
  <si>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</si>
  <si>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</si>
  <si>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</si>
  <si>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</si>
  <si>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</si>
  <si>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</si>
  <si>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</si>
  <si>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</si>
  <si>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</si>
  <si>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</si>
  <si>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</si>
  <si>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</si>
  <si>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</si>
  <si>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</si>
  <si>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</si>
  <si>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</si>
  <si>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</si>
  <si>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</si>
  <si>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</si>
  <si>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</si>
  <si>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</si>
  <si>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</si>
  <si>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</si>
  <si>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</si>
  <si>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</si>
  <si>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</si>
  <si>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</si>
  <si>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</si>
  <si>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</si>
  <si>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</si>
  <si>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</si>
  <si>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</si>
  <si>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</si>
  <si>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</si>
  <si>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</si>
  <si>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</si>
  <si>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</si>
  <si>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</si>
  <si>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</si>
  <si>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</si>
  <si>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</si>
  <si>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</si>
  <si>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</si>
  <si>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</si>
  <si>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</si>
  <si>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</si>
  <si>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</si>
  <si>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</si>
  <si>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</si>
  <si>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</si>
  <si>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</si>
  <si>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</si>
  <si>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</si>
  <si>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</si>
  <si>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</si>
  <si>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</si>
  <si>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</si>
  <si>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</si>
  <si>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</si>
  <si>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</si>
  <si>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</si>
  <si>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</si>
  <si>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</si>
  <si>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</si>
  <si>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</si>
  <si>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</si>
  <si>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</si>
  <si>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</si>
  <si>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</si>
  <si>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</si>
  <si>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</si>
  <si>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</si>
  <si>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</si>
  <si>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</si>
  <si>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</si>
  <si>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</si>
  <si>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</si>
  <si>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</si>
  <si>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</si>
  <si>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</si>
  <si>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</si>
  <si>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</si>
  <si>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</si>
  <si>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</si>
  <si>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</si>
  <si>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</si>
  <si>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</si>
  <si>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</si>
  <si>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</si>
  <si>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</si>
  <si>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</si>
  <si>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</si>
  <si>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</si>
  <si>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</si>
  <si>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</si>
  <si>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</si>
  <si>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</si>
  <si>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</si>
  <si>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</si>
  <si>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</si>
  <si>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</si>
  <si>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</si>
  <si>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</si>
  <si>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</si>
  <si>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</si>
  <si>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</si>
  <si>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</si>
  <si>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</si>
  <si>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</si>
  <si>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</si>
  <si>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</si>
  <si>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</si>
  <si>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</si>
  <si>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</si>
  <si>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</si>
  <si>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</si>
  <si>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</si>
  <si>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</si>
  <si>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</si>
  <si>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</si>
  <si>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</si>
  <si>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</si>
  <si>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</si>
  <si>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</si>
  <si>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</si>
  <si>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</si>
  <si>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</si>
  <si>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</si>
  <si>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</si>
  <si>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</si>
  <si>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</si>
  <si>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</si>
  <si>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</si>
  <si>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</si>
  <si>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</si>
  <si>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</si>
  <si>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</si>
  <si>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</si>
  <si>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</si>
  <si>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</si>
  <si>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</si>
  <si>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</si>
  <si>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</si>
  <si>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</si>
  <si>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</si>
  <si>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</si>
  <si>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</si>
  <si>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</si>
  <si>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</si>
  <si>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</si>
  <si>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</si>
  <si>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</si>
  <si>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</si>
  <si>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</si>
  <si>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</si>
  <si>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</si>
  <si>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</si>
  <si>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</si>
  <si>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</si>
  <si>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</si>
  <si>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</si>
  <si>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</si>
  <si>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</si>
  <si>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</si>
  <si>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</si>
  <si>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</si>
  <si>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</si>
  <si>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</si>
  <si>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</si>
  <si>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</si>
  <si>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</si>
  <si>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</si>
  <si>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</si>
  <si>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</si>
  <si>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</si>
  <si>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</si>
  <si>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</si>
  <si>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</si>
  <si>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</si>
  <si>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</si>
  <si>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</si>
  <si>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</si>
  <si>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</si>
  <si>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</si>
  <si>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</si>
  <si>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</si>
  <si>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</si>
  <si>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</si>
  <si>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</si>
  <si>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</si>
  <si>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</si>
  <si>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</si>
  <si>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</si>
  <si>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</si>
  <si>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</si>
  <si>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</si>
  <si>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</si>
  <si>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</si>
  <si>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</si>
  <si>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</si>
  <si>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</si>
  <si>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</si>
  <si>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</si>
  <si>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</si>
  <si>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</si>
  <si>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</si>
  <si>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</si>
  <si>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</si>
  <si>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</si>
  <si>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</si>
  <si>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</si>
  <si>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</si>
  <si>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</si>
  <si>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</si>
  <si>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</si>
  <si>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</si>
  <si>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</si>
  <si>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</si>
  <si>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</si>
  <si>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</si>
  <si>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</si>
  <si>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</si>
  <si>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</si>
  <si>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</si>
  <si>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</si>
  <si>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</si>
  <si>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</si>
  <si>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</si>
  <si>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</si>
  <si>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</si>
  <si>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</si>
  <si>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</si>
  <si>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</si>
  <si>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</si>
  <si>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</si>
  <si>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</si>
  <si>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</si>
  <si>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</si>
  <si>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</si>
  <si>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</si>
  <si>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</si>
  <si>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</si>
  <si>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</si>
  <si>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</si>
  <si>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</si>
  <si>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</si>
  <si>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</si>
  <si>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</si>
  <si>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</si>
  <si>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</si>
  <si>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</si>
  <si>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</si>
  <si>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</si>
  <si>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</si>
  <si>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</si>
  <si>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</si>
  <si>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</si>
  <si>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</si>
  <si>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</si>
  <si>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</si>
  <si>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</si>
  <si>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</si>
  <si>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</si>
  <si>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</si>
  <si>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</si>
  <si>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</si>
  <si>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</si>
  <si>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</si>
  <si>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</si>
  <si>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</si>
  <si>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</si>
  <si>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</si>
  <si>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</si>
  <si>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</si>
  <si>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</si>
  <si>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</si>
  <si>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</si>
  <si>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</si>
  <si>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</si>
  <si>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</si>
  <si>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</si>
  <si>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</si>
  <si>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</si>
  <si>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</si>
  <si>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</si>
  <si>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</si>
  <si>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</si>
  <si>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</si>
  <si>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</si>
  <si>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</si>
  <si>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</si>
  <si>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</si>
  <si>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</si>
  <si>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</si>
  <si>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</si>
  <si>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</si>
  <si>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</si>
  <si>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</si>
  <si>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</si>
  <si>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</si>
  <si>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</si>
  <si>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</si>
  <si>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</si>
  <si>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</si>
  <si>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</si>
  <si>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</si>
  <si>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</si>
  <si>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</si>
  <si>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</si>
  <si>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</si>
  <si>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</si>
  <si>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</si>
  <si>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</si>
  <si>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</si>
  <si>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</si>
  <si>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</si>
  <si>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</si>
  <si>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</si>
  <si>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</si>
  <si>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</si>
  <si>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</si>
  <si>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</si>
  <si>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</si>
  <si>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</si>
  <si>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</si>
  <si>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</si>
  <si>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</si>
  <si>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</si>
  <si>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</si>
  <si>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</si>
  <si>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</si>
  <si>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</si>
  <si>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</si>
  <si>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</si>
  <si>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</si>
  <si>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</si>
  <si>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</si>
  <si>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</si>
  <si>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</si>
  <si>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</si>
  <si>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</si>
  <si>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</si>
  <si>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</si>
  <si>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</si>
  <si>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</si>
  <si>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</si>
  <si>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</si>
  <si>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</si>
  <si>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</si>
  <si>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</si>
  <si>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</si>
  <si>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</si>
  <si>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</si>
  <si>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</si>
  <si>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</si>
  <si>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</si>
  <si>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</si>
  <si>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</si>
  <si>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</si>
  <si>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</si>
  <si>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</si>
  <si>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</si>
  <si>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</si>
  <si>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</si>
  <si>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</si>
  <si>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</si>
  <si>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</si>
  <si>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</si>
  <si>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</si>
  <si>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</si>
  <si>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</si>
  <si>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</si>
  <si>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</si>
  <si>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</si>
  <si>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</si>
  <si>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</si>
  <si>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</si>
  <si>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</si>
  <si>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</si>
  <si>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</si>
  <si>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</si>
  <si>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</si>
  <si>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</si>
  <si>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</si>
  <si>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</si>
  <si>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</si>
  <si>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</si>
  <si>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</si>
  <si>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</si>
  <si>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</si>
  <si>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</si>
  <si>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</si>
  <si>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</si>
  <si>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</si>
  <si>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</si>
  <si>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</si>
  <si>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</si>
  <si>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</si>
  <si>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</si>
  <si>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</si>
  <si>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</si>
  <si>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</si>
  <si>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</si>
  <si>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</si>
  <si>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</si>
  <si>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</si>
  <si>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</si>
  <si>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</si>
  <si>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</si>
  <si>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</si>
  <si>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</si>
  <si>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</si>
  <si>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</si>
  <si>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</si>
  <si>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</si>
  <si>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</si>
  <si>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</si>
  <si>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</si>
  <si>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</si>
  <si>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</si>
  <si>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</si>
  <si>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</si>
  <si>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</si>
  <si>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</si>
  <si>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</si>
  <si>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</si>
  <si>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</si>
  <si>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</si>
  <si>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</si>
  <si>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</si>
  <si>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</si>
  <si>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</si>
  <si>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</si>
  <si>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</si>
  <si>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</si>
  <si>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</si>
  <si>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</si>
  <si>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</si>
  <si>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</si>
  <si>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</si>
  <si>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</si>
  <si>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</si>
  <si>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</si>
  <si>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</si>
  <si>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</si>
  <si>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</si>
  <si>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</si>
  <si>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</si>
  <si>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</si>
  <si>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</si>
  <si>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</si>
  <si>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</si>
  <si>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</si>
  <si>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</si>
  <si>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</si>
  <si>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</si>
  <si>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</si>
  <si>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</si>
  <si>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</si>
  <si>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</si>
  <si>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</si>
  <si>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</si>
  <si>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</si>
  <si>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</si>
  <si>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</si>
  <si>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</si>
  <si>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</si>
  <si>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</si>
  <si>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</si>
  <si>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</si>
  <si>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</si>
  <si>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</si>
  <si>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</si>
  <si>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</si>
  <si>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</si>
  <si>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</si>
  <si>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</si>
  <si>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</si>
  <si>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</si>
  <si>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</si>
  <si>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</si>
  <si>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</si>
  <si>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</si>
  <si>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</si>
  <si>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</si>
  <si>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</si>
  <si>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</si>
  <si>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</si>
  <si>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</si>
  <si>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</si>
  <si>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</si>
  <si>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</si>
  <si>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</si>
  <si>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</si>
  <si>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</si>
  <si>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</si>
  <si>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</si>
  <si>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</si>
  <si>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</si>
  <si>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</si>
  <si>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</si>
  <si>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</si>
  <si>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</si>
  <si>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</si>
  <si>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</si>
  <si>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</si>
  <si>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</si>
  <si>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</si>
  <si>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</si>
  <si>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</si>
  <si>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</si>
  <si>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</si>
  <si>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</si>
  <si>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</si>
  <si>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</si>
  <si>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</si>
  <si>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</si>
  <si>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</si>
  <si>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</si>
  <si>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</si>
  <si>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</si>
  <si>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</si>
  <si>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</si>
  <si>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</si>
  <si>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</si>
  <si>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</si>
  <si>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</si>
  <si>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</si>
  <si>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</si>
  <si>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</si>
  <si>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</si>
  <si>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</si>
  <si>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</si>
  <si>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</si>
  <si>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</si>
  <si>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</si>
  <si>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</si>
  <si>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</si>
  <si>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</si>
  <si>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</si>
  <si>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</si>
  <si>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</si>
  <si>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</si>
  <si>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</si>
  <si>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</si>
  <si>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</si>
  <si>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</si>
  <si>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</si>
  <si>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</si>
  <si>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</si>
  <si>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</si>
  <si>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</si>
  <si>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</si>
  <si>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</si>
  <si>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</si>
  <si>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</si>
  <si>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</si>
  <si>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</si>
  <si>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</si>
  <si>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</si>
  <si>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</si>
  <si>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</si>
  <si>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</si>
  <si>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</si>
  <si>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</si>
  <si>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</si>
  <si>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</si>
  <si>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</si>
  <si>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</si>
  <si>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</si>
  <si>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</si>
  <si>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</si>
  <si>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</si>
  <si>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</si>
  <si>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</si>
  <si>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</si>
  <si>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</si>
  <si>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</si>
  <si>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</si>
  <si>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</si>
  <si>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</si>
  <si>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</si>
  <si>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</si>
  <si>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</si>
  <si>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</si>
  <si>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</si>
  <si>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</si>
  <si>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</si>
  <si>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</si>
  <si>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</si>
  <si>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</si>
  <si>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</si>
  <si>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</si>
  <si>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</si>
  <si>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</si>
  <si>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</si>
  <si>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</si>
  <si>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</si>
  <si>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</si>
  <si>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</si>
  <si>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</si>
  <si>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</si>
  <si>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</si>
  <si>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</si>
  <si>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</si>
  <si>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</si>
  <si>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</si>
  <si>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</si>
  <si>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</si>
  <si>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</si>
  <si>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</si>
  <si>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</si>
  <si>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</si>
  <si>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</si>
  <si>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</si>
  <si>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</si>
  <si>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</si>
  <si>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</si>
  <si>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</si>
  <si>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</si>
  <si>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</si>
  <si>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</si>
  <si>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</si>
  <si>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</si>
  <si>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</si>
  <si>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</si>
  <si>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</si>
  <si>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</si>
  <si>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</si>
  <si>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</si>
  <si>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</si>
  <si>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</si>
  <si>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</si>
  <si>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</si>
  <si>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</si>
  <si>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</si>
  <si>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</si>
  <si>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</si>
  <si>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</si>
  <si>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</si>
  <si>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</si>
  <si>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</si>
  <si>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</si>
  <si>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</si>
  <si>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</si>
  <si>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</si>
  <si>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</si>
  <si>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</si>
  <si>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</si>
  <si>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</si>
  <si>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</si>
  <si>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</si>
  <si>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</si>
  <si>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</si>
  <si>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</si>
  <si>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</si>
  <si>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</si>
  <si>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</si>
  <si>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</si>
  <si>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</si>
  <si>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</si>
  <si>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</si>
  <si>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</si>
  <si>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</si>
  <si>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</si>
  <si>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</si>
  <si>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</si>
  <si>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</si>
  <si>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</si>
  <si>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</si>
  <si>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</si>
  <si>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</si>
  <si>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</si>
  <si>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</si>
  <si>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</si>
  <si>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</si>
  <si>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</si>
  <si>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</si>
  <si>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</si>
  <si>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</si>
  <si>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</si>
  <si>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</si>
  <si>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</si>
  <si>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</si>
  <si>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</si>
  <si>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</si>
  <si>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</si>
  <si>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</si>
  <si>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</si>
  <si>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</si>
  <si>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</si>
  <si>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</si>
  <si>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</si>
  <si>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</si>
  <si>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</si>
  <si>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</si>
  <si>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</si>
  <si>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</si>
  <si>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</si>
  <si>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</si>
  <si>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</si>
  <si>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</si>
  <si>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</si>
  <si>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</si>
  <si>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</si>
  <si>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</si>
  <si>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</si>
  <si>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</si>
  <si>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</si>
  <si>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</si>
  <si>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</si>
  <si>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</si>
  <si>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</si>
  <si>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</si>
  <si>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</si>
  <si>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</si>
  <si>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</si>
  <si>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</si>
  <si>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</si>
  <si>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</si>
  <si>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</si>
  <si>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</si>
  <si>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</si>
  <si>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</si>
  <si>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</si>
  <si>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</si>
  <si>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</si>
  <si>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</si>
  <si>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</si>
  <si>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</si>
  <si>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</si>
  <si>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</si>
  <si>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</si>
  <si>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</si>
  <si>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</si>
  <si>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</si>
  <si>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</si>
  <si>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</si>
  <si>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</si>
  <si>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</si>
  <si>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</si>
  <si>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</si>
  <si>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</si>
  <si>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</si>
  <si>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</si>
  <si>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</si>
  <si>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</si>
  <si>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</si>
  <si>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</si>
  <si>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</si>
  <si>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</si>
  <si>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</si>
  <si>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</si>
  <si>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</si>
  <si>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</si>
  <si>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</si>
  <si>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</si>
  <si>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</si>
  <si>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</si>
  <si>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</si>
  <si>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</si>
  <si>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</si>
  <si>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</si>
  <si>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</si>
  <si>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</si>
  <si>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</si>
  <si>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</si>
  <si>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</si>
  <si>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</si>
  <si>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</si>
  <si>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</si>
  <si>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</si>
  <si>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</si>
  <si>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</si>
  <si>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</si>
  <si>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</si>
  <si>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</si>
  <si>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</si>
  <si>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</si>
  <si>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</si>
  <si>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</si>
  <si>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</si>
  <si>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</si>
  <si>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</si>
  <si>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</si>
  <si>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</si>
  <si>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</si>
  <si>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</si>
  <si>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</si>
  <si>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</si>
  <si>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</si>
  <si>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</si>
  <si>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</si>
  <si>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</si>
  <si>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</si>
  <si>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</si>
  <si>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</si>
  <si>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</si>
  <si>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</si>
  <si>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</si>
  <si>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</si>
  <si>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</si>
  <si>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</si>
  <si>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</si>
  <si>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</si>
  <si>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</si>
  <si>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</si>
  <si>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</si>
  <si>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</si>
  <si>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</si>
  <si>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</si>
  <si>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</si>
  <si>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</si>
  <si>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</si>
  <si>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</si>
  <si>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</si>
  <si>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</si>
  <si>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</si>
  <si>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</si>
  <si>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</si>
  <si>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</si>
  <si>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</si>
  <si>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</si>
  <si>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</si>
  <si>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</si>
  <si>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</si>
  <si>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</si>
  <si>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</si>
  <si>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</si>
  <si>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</si>
  <si>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</si>
  <si>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</si>
  <si>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</si>
  <si>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</si>
  <si>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</si>
  <si>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</si>
  <si>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</si>
  <si>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</si>
  <si>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</si>
  <si>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</si>
  <si>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</si>
  <si>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</si>
  <si>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</si>
  <si>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</si>
  <si>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</si>
  <si>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</si>
  <si>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</si>
  <si>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</si>
  <si>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</si>
  <si>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</si>
  <si>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</si>
  <si>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</si>
  <si>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</si>
  <si>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</si>
  <si>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</si>
  <si>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</si>
  <si>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</si>
  <si>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</si>
  <si>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</si>
  <si>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</si>
  <si>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</si>
  <si>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</si>
  <si>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</si>
  <si>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</si>
  <si>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</si>
  <si>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</si>
  <si>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</si>
  <si>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</si>
  <si>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</si>
  <si>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</si>
  <si>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</si>
  <si>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</si>
  <si>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</si>
  <si>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</si>
  <si>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</si>
  <si>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</si>
  <si>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</si>
  <si>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</si>
  <si>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</si>
  <si>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</si>
  <si>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</si>
  <si>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</si>
  <si>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</si>
  <si>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</si>
  <si>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</si>
  <si>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</si>
  <si>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</si>
  <si>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</si>
  <si>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</si>
  <si>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</si>
  <si>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</si>
  <si>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</si>
  <si>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</si>
  <si>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</si>
  <si>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</si>
  <si>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</si>
  <si>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</si>
  <si>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</si>
  <si>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</si>
  <si>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</si>
  <si>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</si>
  <si>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</si>
  <si>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</si>
  <si>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</si>
  <si>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</si>
  <si>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</si>
  <si>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</si>
  <si>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</si>
  <si>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</si>
  <si>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</si>
  <si>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</si>
  <si>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</si>
  <si>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</si>
  <si>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</si>
  <si>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</si>
  <si>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</si>
  <si>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</si>
  <si>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</si>
  <si>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</si>
  <si>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</si>
  <si>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</si>
  <si>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</si>
  <si>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</si>
  <si>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</si>
  <si>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</si>
  <si>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</si>
  <si>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</si>
  <si>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</si>
  <si>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</si>
  <si>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</si>
  <si>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</si>
  <si>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</si>
  <si>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</si>
  <si>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</si>
  <si>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</si>
  <si>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</si>
  <si>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</si>
  <si>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</si>
  <si>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</si>
  <si>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</si>
  <si>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</si>
  <si>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</si>
  <si>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</si>
  <si>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</si>
  <si>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</si>
  <si>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</si>
  <si>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</si>
  <si>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</si>
  <si>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</si>
  <si>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</si>
  <si>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</si>
  <si>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</si>
  <si>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</si>
  <si>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</si>
  <si>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</si>
  <si>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</si>
  <si>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</si>
  <si>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</si>
  <si>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</si>
  <si>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</si>
  <si>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</si>
  <si>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</si>
  <si>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</si>
  <si>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</si>
  <si>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</si>
  <si>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</si>
  <si>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</si>
  <si>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</si>
  <si>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</si>
  <si>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</si>
  <si>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</si>
  <si>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</si>
  <si>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</si>
  <si>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</si>
  <si>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</si>
  <si>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</si>
  <si>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</si>
  <si>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</si>
  <si>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</si>
  <si>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</si>
  <si>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</si>
  <si>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</si>
  <si>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</si>
  <si>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</si>
  <si>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</si>
  <si>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</si>
  <si>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</si>
  <si>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</si>
  <si>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</si>
  <si>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</si>
  <si>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</si>
  <si>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</si>
  <si>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</si>
  <si>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</si>
  <si>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</si>
  <si>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</si>
  <si>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</si>
  <si>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</si>
  <si>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</si>
  <si>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</si>
  <si>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</si>
  <si>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</si>
  <si>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</si>
  <si>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</si>
  <si>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</si>
  <si>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</si>
  <si>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</si>
  <si>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</si>
  <si>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</si>
  <si>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</si>
  <si>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</si>
  <si>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</si>
  <si>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</si>
  <si>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</si>
  <si>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</si>
  <si>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</si>
  <si>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</si>
  <si>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</si>
  <si>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</si>
  <si>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</si>
  <si>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</si>
  <si>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</si>
  <si>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</si>
  <si>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</si>
  <si>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</si>
  <si>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</si>
  <si>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</si>
  <si>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</si>
  <si>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</si>
  <si>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</si>
  <si>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</si>
  <si>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</si>
  <si>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</si>
  <si>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</si>
  <si>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</si>
  <si>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</si>
  <si>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</si>
  <si>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</si>
  <si>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</si>
  <si>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</si>
  <si>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</si>
  <si>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</si>
  <si>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</si>
  <si>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</si>
  <si>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</si>
  <si>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</si>
  <si>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</si>
  <si>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</si>
  <si>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</si>
  <si>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</si>
  <si>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</si>
  <si>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</si>
  <si>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</si>
  <si>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</si>
  <si>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</si>
  <si>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</si>
  <si>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</si>
  <si>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</si>
  <si>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</si>
  <si>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</si>
  <si>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</si>
  <si>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</si>
  <si>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</si>
  <si>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</si>
  <si>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</si>
  <si>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</si>
  <si>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</si>
  <si>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</si>
  <si>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</si>
  <si>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</si>
  <si>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</si>
  <si>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</si>
  <si>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</si>
  <si>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</si>
  <si>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</si>
  <si>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</si>
  <si>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</si>
  <si>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</si>
  <si>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</si>
  <si>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</si>
  <si>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</si>
  <si>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</si>
  <si>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</si>
  <si>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</si>
  <si>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</si>
  <si>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</si>
  <si>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</si>
  <si>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</si>
  <si>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</si>
  <si>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</si>
  <si>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</si>
  <si>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</si>
  <si>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</si>
  <si>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</si>
  <si>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</si>
  <si>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</si>
  <si>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</si>
  <si>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</si>
  <si>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</si>
  <si>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</si>
  <si>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</si>
  <si>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</si>
  <si>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</si>
  <si>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</si>
  <si>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</si>
  <si>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</si>
  <si>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</si>
  <si>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</si>
  <si>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</si>
  <si>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</si>
  <si>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</si>
  <si>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</si>
  <si>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</si>
  <si>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</si>
  <si>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</si>
  <si>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</si>
  <si>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</si>
  <si>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</si>
  <si>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</si>
  <si>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</si>
  <si>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</si>
  <si>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</si>
  <si>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</si>
  <si>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</si>
  <si>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</si>
  <si>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</si>
  <si>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</si>
  <si>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</si>
  <si>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</si>
  <si>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</si>
  <si>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</si>
  <si>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</si>
  <si>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</si>
  <si>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</si>
  <si>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</si>
  <si>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</si>
  <si>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</si>
  <si>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</si>
  <si>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</si>
  <si>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</si>
  <si>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</si>
  <si>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</si>
  <si>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</si>
  <si>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</si>
  <si>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</si>
  <si>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</si>
  <si>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</si>
  <si>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</si>
  <si>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</si>
  <si>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</si>
  <si>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</si>
  <si>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</si>
  <si>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</si>
  <si>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</si>
  <si>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</si>
  <si>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</si>
  <si>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</si>
  <si>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</si>
  <si>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</si>
  <si>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</si>
  <si>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</si>
  <si>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</si>
  <si>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</si>
  <si>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</si>
  <si>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</si>
  <si>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</si>
  <si>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</si>
  <si>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</si>
  <si>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</si>
  <si>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</si>
  <si>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</si>
  <si>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</si>
  <si>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</si>
  <si>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</si>
  <si>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</si>
  <si>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</si>
  <si>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</si>
  <si>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</si>
  <si>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</si>
  <si>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</si>
  <si>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</si>
  <si>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</si>
  <si>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</si>
  <si>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</si>
  <si>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</si>
  <si>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</si>
  <si>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</si>
  <si>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</si>
  <si>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</si>
  <si>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</si>
  <si>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</si>
  <si>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</si>
  <si>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</si>
  <si>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</si>
  <si>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</si>
  <si>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</si>
  <si>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</si>
  <si>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</si>
  <si>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</si>
  <si>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</si>
  <si>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</si>
  <si>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</si>
  <si>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</si>
  <si>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</si>
  <si>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</si>
  <si>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</si>
  <si>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</si>
  <si>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</si>
  <si>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</si>
  <si>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</si>
  <si>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</si>
  <si>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</si>
  <si>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</si>
  <si>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</si>
  <si>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</si>
  <si>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</si>
  <si>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</si>
  <si>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</si>
  <si>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</si>
  <si>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</si>
  <si>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</si>
  <si>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</si>
  <si>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</si>
  <si>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</si>
  <si>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</si>
  <si>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</si>
  <si>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</si>
  <si>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</si>
  <si>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</si>
  <si>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</si>
  <si>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</si>
  <si>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</si>
  <si>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</si>
  <si>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</si>
  <si>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</si>
  <si>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</si>
  <si>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</si>
  <si>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</si>
  <si>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</si>
  <si>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</si>
  <si>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</si>
  <si>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</si>
  <si>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</si>
  <si>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</si>
  <si>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</si>
  <si>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</si>
  <si>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</si>
  <si>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</si>
  <si>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</si>
  <si>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</si>
  <si>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</si>
  <si>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</si>
  <si>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</si>
  <si>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</si>
  <si>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</si>
  <si>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</si>
  <si>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</si>
  <si>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</si>
  <si>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</si>
  <si>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</si>
  <si>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</si>
  <si>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</si>
  <si>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</si>
  <si>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</si>
  <si>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</si>
  <si>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</si>
  <si>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</si>
  <si>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</si>
  <si>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</si>
  <si>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</si>
  <si>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</si>
  <si>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</si>
  <si>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</si>
  <si>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</si>
  <si>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</si>
  <si>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</si>
  <si>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</si>
  <si>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</si>
  <si>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</si>
  <si>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</si>
  <si>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</si>
  <si>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</si>
  <si>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</si>
  <si>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</si>
  <si>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</si>
  <si>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</si>
  <si>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</si>
  <si>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</si>
  <si>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</si>
  <si>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</si>
  <si>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</si>
  <si>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</si>
  <si>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</si>
  <si>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</si>
  <si>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</si>
  <si>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</si>
  <si>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</si>
  <si>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</si>
  <si>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</si>
  <si>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</si>
  <si>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</si>
  <si>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</si>
  <si>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</si>
  <si>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</si>
  <si>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</si>
  <si>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</si>
  <si>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</si>
  <si>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</si>
  <si>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</si>
  <si>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</si>
  <si>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</si>
  <si>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</si>
  <si>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</si>
  <si>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</si>
  <si>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</si>
  <si>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</si>
  <si>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</si>
  <si>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</si>
  <si>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</si>
  <si>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</si>
  <si>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</si>
  <si>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</si>
  <si>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</si>
  <si>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</si>
  <si>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</si>
  <si>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</si>
  <si>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</si>
  <si>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</si>
  <si>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</si>
  <si>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</si>
  <si>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</si>
  <si>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</si>
  <si>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</si>
  <si>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</si>
  <si>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</si>
  <si>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</si>
  <si>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</si>
  <si>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</si>
  <si>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</si>
  <si>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</si>
  <si>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</si>
  <si>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</si>
  <si>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</si>
  <si>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</si>
  <si>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</si>
  <si>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</si>
  <si>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</si>
  <si>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</si>
  <si>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</si>
  <si>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</si>
  <si>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</si>
  <si>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</si>
  <si>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</si>
  <si>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</si>
  <si>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</si>
  <si>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</si>
  <si>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</si>
  <si>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</si>
  <si>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</si>
  <si>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</si>
  <si>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</si>
  <si>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</si>
  <si>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</si>
  <si>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</si>
  <si>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</si>
  <si>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</si>
  <si>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</si>
  <si>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</si>
  <si>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</si>
  <si>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</si>
  <si>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</si>
  <si>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</si>
  <si>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</si>
  <si>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</si>
  <si>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</si>
  <si>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</si>
  <si>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</si>
  <si>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</si>
  <si>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</si>
  <si>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</si>
  <si>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</si>
  <si>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</si>
  <si>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</si>
  <si>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</si>
  <si>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</si>
  <si>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</si>
  <si>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</si>
  <si>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</si>
  <si>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</si>
  <si>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</si>
  <si>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</si>
  <si>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</si>
  <si>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</si>
  <si>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</si>
  <si>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</si>
  <si>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</si>
  <si>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</si>
  <si>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</si>
  <si>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</si>
  <si>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</si>
  <si>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</si>
  <si>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</si>
  <si>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</si>
  <si>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</si>
  <si>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</si>
  <si>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</si>
  <si>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</si>
  <si>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</si>
  <si>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</si>
  <si>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</si>
  <si>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</si>
  <si>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</si>
  <si>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</si>
  <si>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</si>
  <si>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</si>
  <si>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</si>
  <si>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</si>
  <si>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</si>
  <si>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</si>
  <si>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</si>
  <si>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</si>
  <si>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</si>
  <si>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</si>
  <si>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</si>
  <si>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</si>
  <si>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</si>
  <si>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</si>
  <si>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</si>
  <si>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</si>
  <si>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</si>
  <si>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</si>
  <si>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</si>
  <si>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</si>
  <si>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</si>
  <si>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</si>
  <si>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</si>
  <si>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</si>
  <si>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</si>
  <si>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</si>
  <si>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</si>
  <si>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</si>
  <si>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</si>
  <si>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</si>
  <si>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</si>
  <si>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</si>
  <si>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</si>
  <si>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</si>
  <si>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</si>
  <si>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</si>
  <si>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</si>
  <si>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</si>
  <si>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</si>
  <si>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</si>
  <si>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</si>
  <si>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</si>
  <si>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</si>
  <si>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</si>
  <si>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</si>
  <si>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</si>
  <si>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</si>
  <si>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</si>
  <si>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</si>
  <si>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</si>
  <si>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</si>
  <si>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</si>
  <si>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</si>
  <si>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</si>
  <si>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</si>
  <si>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</si>
  <si>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</si>
  <si>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</si>
  <si>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</si>
  <si>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</si>
  <si>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</si>
  <si>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</si>
  <si>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</si>
  <si>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</si>
  <si>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</si>
  <si>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</si>
  <si>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</si>
  <si>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</si>
  <si>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</si>
  <si>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</si>
  <si>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</si>
  <si>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</si>
  <si>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</si>
  <si>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</si>
  <si>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</si>
  <si>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</si>
  <si>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</si>
  <si>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</si>
  <si>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</si>
  <si>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</si>
  <si>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</si>
  <si>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</si>
  <si>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</si>
  <si>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</si>
  <si>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</si>
  <si>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</si>
  <si>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</si>
  <si>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</si>
  <si>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</si>
  <si>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</si>
  <si>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</si>
  <si>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</si>
  <si>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</si>
  <si>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</si>
  <si>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</si>
  <si>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</si>
  <si>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</si>
  <si>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</si>
  <si>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</si>
  <si>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</si>
  <si>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</si>
  <si>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</si>
  <si>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</si>
  <si>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</si>
  <si>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</si>
  <si>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</si>
  <si>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</si>
  <si>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</si>
  <si>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</si>
  <si>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</si>
  <si>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</si>
  <si>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</si>
  <si>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</si>
  <si>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</si>
  <si>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</si>
  <si>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</si>
  <si>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</si>
  <si>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</si>
  <si>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</si>
  <si>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</si>
  <si>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</si>
  <si>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</si>
  <si>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</si>
  <si>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</si>
  <si>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</si>
  <si>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</si>
  <si>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</si>
  <si>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</si>
  <si>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</si>
  <si>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</si>
  <si>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</si>
  <si>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</si>
  <si>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</si>
  <si>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</si>
  <si>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</si>
  <si>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</si>
  <si>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</si>
  <si>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</si>
  <si>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</si>
  <si>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</si>
  <si>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</si>
  <si>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</si>
  <si>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</si>
  <si>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</si>
  <si>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</si>
  <si>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</si>
  <si>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</si>
  <si>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</si>
  <si>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</si>
  <si>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</si>
  <si>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</si>
  <si>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</si>
  <si>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</si>
  <si>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</si>
  <si>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</si>
  <si>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</si>
  <si>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</si>
  <si>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</si>
  <si>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</si>
  <si>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</si>
  <si>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</si>
  <si>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</si>
  <si>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</si>
  <si>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</si>
  <si>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</si>
  <si>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</si>
  <si>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</si>
  <si>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</si>
  <si>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</si>
  <si>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</si>
  <si>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</si>
  <si>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</si>
  <si>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</si>
  <si>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</si>
  <si>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</si>
  <si>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</si>
  <si>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</si>
  <si>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</si>
  <si>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</si>
  <si>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</si>
  <si>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</si>
  <si>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</si>
  <si>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</si>
  <si>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</si>
  <si>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</si>
  <si>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</si>
  <si>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</si>
  <si>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</si>
  <si>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</si>
  <si>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</si>
  <si>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</si>
  <si>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</si>
  <si>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</si>
  <si>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</si>
  <si>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</si>
  <si>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</si>
  <si>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</si>
  <si>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</si>
  <si>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</si>
  <si>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</si>
  <si>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</si>
  <si>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</si>
  <si>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</si>
  <si>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</si>
  <si>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</si>
  <si>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</si>
  <si>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</si>
  <si>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</si>
  <si>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</si>
  <si>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</si>
  <si>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</si>
  <si>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</si>
  <si>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</si>
  <si>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</si>
  <si>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</si>
  <si>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</si>
  <si>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</si>
  <si>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</si>
  <si>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</si>
  <si>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</si>
  <si>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</si>
  <si>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</si>
  <si>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</si>
  <si>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</si>
  <si>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</si>
  <si>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</si>
  <si>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</si>
  <si>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</si>
  <si>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</si>
  <si>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</si>
  <si>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</si>
  <si>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</si>
  <si>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</si>
  <si>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</si>
  <si>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</si>
  <si>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</si>
  <si>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</si>
  <si>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</si>
  <si>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</si>
  <si>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</si>
  <si>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</si>
  <si>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</si>
  <si>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</si>
  <si>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</si>
  <si>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</si>
  <si>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</si>
  <si>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</si>
  <si>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</si>
  <si>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</si>
  <si>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</si>
  <si>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</si>
  <si>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</si>
  <si>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</si>
  <si>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</si>
  <si>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</si>
  <si>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</si>
  <si>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</si>
  <si>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</si>
  <si>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</si>
  <si>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</si>
  <si>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</si>
  <si>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</si>
  <si>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</si>
  <si>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</si>
  <si>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</si>
  <si>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</si>
  <si>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</si>
  <si>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</si>
  <si>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</si>
  <si>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</si>
  <si>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</si>
  <si>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</si>
  <si>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</si>
  <si>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</si>
  <si>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</si>
  <si>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</si>
  <si>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</si>
  <si>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</si>
  <si>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</si>
  <si>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</si>
  <si>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</si>
  <si>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</si>
  <si>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</si>
  <si>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</si>
  <si>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</si>
  <si>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</si>
  <si>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</si>
  <si>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</si>
  <si>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</si>
  <si>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</si>
  <si>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</si>
  <si>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</si>
  <si>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</si>
  <si>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</si>
  <si>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</si>
  <si>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</si>
  <si>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</si>
  <si>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</si>
  <si>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</si>
  <si>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</si>
  <si>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</si>
  <si>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</si>
  <si>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</si>
  <si>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</si>
  <si>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</si>
  <si>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</si>
  <si>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</si>
  <si>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</si>
  <si>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</si>
  <si>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</si>
  <si>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</si>
  <si>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</si>
  <si>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</si>
  <si>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</si>
  <si>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</si>
  <si>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</si>
  <si>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</si>
  <si>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</si>
  <si>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</si>
  <si>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</si>
  <si>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</si>
  <si>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</si>
  <si>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</si>
  <si>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</si>
  <si>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</si>
  <si>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</si>
  <si>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</si>
  <si>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</si>
  <si>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</si>
  <si>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</si>
  <si>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</si>
  <si>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</si>
  <si>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</si>
  <si>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</si>
  <si>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</si>
  <si>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</si>
  <si>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</si>
  <si>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</si>
  <si>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</si>
  <si>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</si>
  <si>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</si>
  <si>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</si>
  <si>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</si>
  <si>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</si>
  <si>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</si>
  <si>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</si>
  <si>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</si>
  <si>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</si>
  <si>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</si>
  <si>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</si>
  <si>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</si>
  <si>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</si>
  <si>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</si>
  <si>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</si>
  <si>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</si>
  <si>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</si>
  <si>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</si>
  <si>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</si>
  <si>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</si>
  <si>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</si>
  <si>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</si>
  <si>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</si>
  <si>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</si>
  <si>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</si>
  <si>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</si>
  <si>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</si>
  <si>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</si>
  <si>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</si>
  <si>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</si>
  <si>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</si>
  <si>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</si>
  <si>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</si>
  <si>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</si>
  <si>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</si>
  <si>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</si>
  <si>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</si>
  <si>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</si>
  <si>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</si>
  <si>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</si>
  <si>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</si>
  <si>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</si>
  <si>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</si>
  <si>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</si>
  <si>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</si>
  <si>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</si>
  <si>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</si>
  <si>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</si>
  <si>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</si>
  <si>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</si>
  <si>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</si>
  <si>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</si>
  <si>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</si>
  <si>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</si>
  <si>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</si>
  <si>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</si>
  <si>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</si>
  <si>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</si>
  <si>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</si>
  <si>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</si>
  <si>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</si>
  <si>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</si>
  <si>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</si>
  <si>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</si>
  <si>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</si>
  <si>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</si>
  <si>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</si>
  <si>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</si>
  <si>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</si>
  <si>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</si>
  <si>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</si>
  <si>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</si>
  <si>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</si>
  <si>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</si>
  <si>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</si>
  <si>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</si>
  <si>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</si>
  <si>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</si>
  <si>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</si>
  <si>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</si>
  <si>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</si>
  <si>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</si>
  <si>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</si>
  <si>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</si>
  <si>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</si>
  <si>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</si>
  <si>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</si>
  <si>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</si>
  <si>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</si>
  <si>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</si>
  <si>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</si>
  <si>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</si>
  <si>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</si>
  <si>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</si>
  <si>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</si>
  <si>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</si>
  <si>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</si>
  <si>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</si>
  <si>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</si>
  <si>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</si>
  <si>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</si>
  <si>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</si>
  <si>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</si>
  <si>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</si>
  <si>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</si>
  <si>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</si>
  <si>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</si>
  <si>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</si>
  <si>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</si>
  <si>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</si>
  <si>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</si>
  <si>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</si>
  <si>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</si>
  <si>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</si>
  <si>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</si>
  <si>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</si>
  <si>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</si>
  <si>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</si>
  <si>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</si>
  <si>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</si>
  <si>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</si>
  <si>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</si>
  <si>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</si>
  <si>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</si>
  <si>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</si>
  <si>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</si>
  <si>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</si>
  <si>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</si>
  <si>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</si>
  <si>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</si>
  <si>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</si>
  <si>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</si>
  <si>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</si>
  <si>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</si>
  <si>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</si>
  <si>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</si>
  <si>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</si>
  <si>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</si>
  <si>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</si>
  <si>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</si>
  <si>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</si>
  <si>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</si>
  <si>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</si>
  <si>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</si>
  <si>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</si>
  <si>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</si>
  <si>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</si>
  <si>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</si>
  <si>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</si>
  <si>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</si>
  <si>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</si>
  <si>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</si>
  <si>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</si>
  <si>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</si>
  <si>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</si>
  <si>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</si>
  <si>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</si>
  <si>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</si>
  <si>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</si>
  <si>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</si>
  <si>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</si>
  <si>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</si>
  <si>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</si>
  <si>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</si>
  <si>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</si>
  <si>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</si>
  <si>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</si>
  <si>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</si>
  <si>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</si>
  <si>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</si>
  <si>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</si>
  <si>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</si>
  <si>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</si>
  <si>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</si>
  <si>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</si>
  <si>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</si>
  <si>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</si>
  <si>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</si>
  <si>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</si>
  <si>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</si>
  <si>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</si>
  <si>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</si>
  <si>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</si>
  <si>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</si>
  <si>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</si>
  <si>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</si>
  <si>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</si>
  <si>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</si>
  <si>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</si>
  <si>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</si>
  <si>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</si>
  <si>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</si>
  <si>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</si>
  <si>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</si>
  <si>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</si>
  <si>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</si>
  <si>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</si>
  <si>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</si>
  <si>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</si>
  <si>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</si>
  <si>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</si>
  <si>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</si>
  <si>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</si>
  <si>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</si>
  <si>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</si>
  <si>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</si>
  <si>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</si>
  <si>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</si>
  <si>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</si>
  <si>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</si>
  <si>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</si>
  <si>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</si>
  <si>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</si>
  <si>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</si>
  <si>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</si>
  <si>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</si>
  <si>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</si>
  <si>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</si>
  <si>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</si>
  <si>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</si>
  <si>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</si>
  <si>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</si>
  <si>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</si>
  <si>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</si>
  <si>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</si>
  <si>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</si>
  <si>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</si>
  <si>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</si>
  <si>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</si>
  <si>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</si>
  <si>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</si>
  <si>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</si>
  <si>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</si>
  <si>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</si>
  <si>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</si>
  <si>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</si>
  <si>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</si>
  <si>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</si>
  <si>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</si>
  <si>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</si>
  <si>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</si>
  <si>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</si>
  <si>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</si>
  <si>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</si>
  <si>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</si>
  <si>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</si>
  <si>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</si>
  <si>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</si>
  <si>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</si>
  <si>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</si>
  <si>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</si>
  <si>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</si>
  <si>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</si>
  <si>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</si>
  <si>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</si>
  <si>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</si>
  <si>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</si>
  <si>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</si>
  <si>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</si>
  <si>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</si>
  <si>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</si>
  <si>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</si>
  <si>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</si>
  <si>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</si>
  <si>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</si>
  <si>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</si>
  <si>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</si>
  <si>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</si>
  <si>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</si>
  <si>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</si>
  <si>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</si>
  <si>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</si>
  <si>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</si>
  <si>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</si>
  <si>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</si>
  <si>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</si>
  <si>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</si>
  <si>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</si>
  <si>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</si>
  <si>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</si>
  <si>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</si>
  <si>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</si>
  <si>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</si>
  <si>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</si>
  <si>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</si>
  <si>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</si>
  <si>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</si>
  <si>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</si>
  <si>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</si>
  <si>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</si>
  <si>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</si>
  <si>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</si>
  <si>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</si>
  <si>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</si>
  <si>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</si>
  <si>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</si>
  <si>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</si>
  <si>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</si>
  <si>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</si>
  <si>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</si>
  <si>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</si>
  <si>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</si>
  <si>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</si>
  <si>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</si>
  <si>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</si>
  <si>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</si>
  <si>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</si>
  <si>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</si>
  <si>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</si>
  <si>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</si>
  <si>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</si>
  <si>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</si>
  <si>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</si>
  <si>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</si>
  <si>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</si>
  <si>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</si>
  <si>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</si>
  <si>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</si>
  <si>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</si>
  <si>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</si>
  <si>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</si>
  <si>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</si>
  <si>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</si>
  <si>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</si>
  <si>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</si>
  <si>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</si>
  <si>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</si>
  <si>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</si>
  <si>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</si>
  <si>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</si>
  <si>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</si>
  <si>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</si>
  <si>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</si>
  <si>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</si>
  <si>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</si>
  <si>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</si>
  <si>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</si>
  <si>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</si>
  <si>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</si>
  <si>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</si>
  <si>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</si>
  <si>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</si>
  <si>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</si>
  <si>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</si>
  <si>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</si>
  <si>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</si>
  <si>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</si>
  <si>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</si>
  <si>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</si>
  <si>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</si>
  <si>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</si>
  <si>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</si>
  <si>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</si>
  <si>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</si>
  <si>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</si>
  <si>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</si>
  <si>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</si>
  <si>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</si>
  <si>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</si>
  <si>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</si>
  <si>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</si>
  <si>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</si>
  <si>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</si>
  <si>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</si>
  <si>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</si>
  <si>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</si>
  <si>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</si>
  <si>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</si>
  <si>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</si>
  <si>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</si>
  <si>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</si>
  <si>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</si>
  <si>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</si>
  <si>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</si>
  <si>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</si>
  <si>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</si>
  <si>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</si>
  <si>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</si>
  <si>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</si>
  <si>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</si>
  <si>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</si>
  <si>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</si>
  <si>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</si>
  <si>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</si>
  <si>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</si>
  <si>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</si>
  <si>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</si>
  <si>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</si>
  <si>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</si>
  <si>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</si>
  <si>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</si>
  <si>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</si>
  <si>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</si>
  <si>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</si>
  <si>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</si>
  <si>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</si>
  <si>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</si>
  <si>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</si>
  <si>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</si>
  <si>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</si>
  <si>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</si>
  <si>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</si>
  <si>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</si>
  <si>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</si>
  <si>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</si>
  <si>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</si>
  <si>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</si>
  <si>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</si>
  <si>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</si>
  <si>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</si>
  <si>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</si>
  <si>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</si>
  <si>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</si>
  <si>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</si>
  <si>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</si>
  <si>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</si>
  <si>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</si>
  <si>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</si>
  <si>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</si>
  <si>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</si>
  <si>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</si>
  <si>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</si>
  <si>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</si>
  <si>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</si>
  <si>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</si>
  <si>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</si>
  <si>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</si>
  <si>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</si>
  <si>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</si>
  <si>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</si>
  <si>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</si>
  <si>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</si>
  <si>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</si>
  <si>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</si>
  <si>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</si>
  <si>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</si>
  <si>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</si>
  <si>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</si>
  <si>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</si>
  <si>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</si>
  <si>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</si>
  <si>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</si>
  <si>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</si>
  <si>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</si>
  <si>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</si>
  <si>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</si>
  <si>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</si>
  <si>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</si>
  <si>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</si>
  <si>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</si>
  <si>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</si>
  <si>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</si>
  <si>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</si>
  <si>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</si>
  <si>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</si>
  <si>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</si>
  <si>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</si>
  <si>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</si>
  <si>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</si>
  <si>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</si>
  <si>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</si>
  <si>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</si>
  <si>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</si>
  <si>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</si>
  <si>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</si>
  <si>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</si>
  <si>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</si>
  <si>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</si>
  <si>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</si>
  <si>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</si>
  <si>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</si>
  <si>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</si>
  <si>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</si>
  <si>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</si>
  <si>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</si>
  <si>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</si>
  <si>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</si>
  <si>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</si>
  <si>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</si>
  <si>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</si>
  <si>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</si>
  <si>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</si>
  <si>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</si>
  <si>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</si>
  <si>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</si>
  <si>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</si>
  <si>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</si>
  <si>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</si>
  <si>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</si>
  <si>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</si>
  <si>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</si>
  <si>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</si>
  <si>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</si>
  <si>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</si>
  <si>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</si>
  <si>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</si>
  <si>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</si>
  <si>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</si>
  <si>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</si>
  <si>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</si>
  <si>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</si>
  <si>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</si>
  <si>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</si>
  <si>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</si>
  <si>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</si>
  <si>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</si>
  <si>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</si>
  <si>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</si>
  <si>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</si>
  <si>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</si>
  <si>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</si>
  <si>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</si>
  <si>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</si>
  <si>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</si>
  <si>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</si>
  <si>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</si>
  <si>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</si>
  <si>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</si>
  <si>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</si>
  <si>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</si>
  <si>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</si>
  <si>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</si>
  <si>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</si>
  <si>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</si>
  <si>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</si>
  <si>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</si>
  <si>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</si>
  <si>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</si>
  <si>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</si>
  <si>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</si>
  <si>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</si>
  <si>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</si>
  <si>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</si>
  <si>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</si>
  <si>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</si>
  <si>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</si>
  <si>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</si>
  <si>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</si>
  <si>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</si>
  <si>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</si>
  <si>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</si>
  <si>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</si>
  <si>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</si>
  <si>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</si>
  <si>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</si>
  <si>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</si>
  <si>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</si>
  <si>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</si>
  <si>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</si>
  <si>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</si>
  <si>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</si>
  <si>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</si>
  <si>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</si>
  <si>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</si>
  <si>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</si>
  <si>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</si>
  <si>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</si>
  <si>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</si>
  <si>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</si>
  <si>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</si>
  <si>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</si>
  <si>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</si>
  <si>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</si>
  <si>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</si>
  <si>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</si>
  <si>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</si>
  <si>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</si>
  <si>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</si>
  <si>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</si>
  <si>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</si>
  <si>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</si>
  <si>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</si>
  <si>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</si>
  <si>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</si>
  <si>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</si>
  <si>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</si>
  <si>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</si>
  <si>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</si>
  <si>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</si>
  <si>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</si>
  <si>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</si>
  <si>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</si>
  <si>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</si>
  <si>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</si>
  <si>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</si>
  <si>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</si>
  <si>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</si>
  <si>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</si>
  <si>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</si>
  <si>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</si>
  <si>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</si>
  <si>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</si>
  <si>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</si>
  <si>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</si>
  <si>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</si>
  <si>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</si>
  <si>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</si>
  <si>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</si>
  <si>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</si>
  <si>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</si>
  <si>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</si>
  <si>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</si>
  <si>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</si>
  <si>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</si>
  <si>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</si>
  <si>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</si>
  <si>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</si>
  <si>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</si>
  <si>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</si>
  <si>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</si>
  <si>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</si>
  <si>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</si>
  <si>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</si>
  <si>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</si>
  <si>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</si>
  <si>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</si>
  <si>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</si>
  <si>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</si>
  <si>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</si>
  <si>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</si>
  <si>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</si>
  <si>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</si>
  <si>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</si>
  <si>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</si>
  <si>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</si>
  <si>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</si>
  <si>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</si>
  <si>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</si>
  <si>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</si>
  <si>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</si>
  <si>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</si>
  <si>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</si>
  <si>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</si>
  <si>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</si>
  <si>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</si>
  <si>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</si>
  <si>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</si>
  <si>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</si>
  <si>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</si>
  <si>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</si>
  <si>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</si>
  <si>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</si>
  <si>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</si>
  <si>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</si>
  <si>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</si>
  <si>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</si>
  <si>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</si>
  <si>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</si>
  <si>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</si>
  <si>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</si>
  <si>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</si>
  <si>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</si>
  <si>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</si>
  <si>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</si>
  <si>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</si>
  <si>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</si>
  <si>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</si>
  <si>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</si>
  <si>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</si>
  <si>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</si>
  <si>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</si>
  <si>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</si>
  <si>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</si>
  <si>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</si>
  <si>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</si>
  <si>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</si>
  <si>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</si>
  <si>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</si>
  <si>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</si>
  <si>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</si>
  <si>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</si>
  <si>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</si>
  <si>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</si>
  <si>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</si>
  <si>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</si>
  <si>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</si>
  <si>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</si>
  <si>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</si>
  <si>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</si>
  <si>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</si>
  <si>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</si>
  <si>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</si>
  <si>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</si>
  <si>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</si>
  <si>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</si>
  <si>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</si>
  <si>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</si>
  <si>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</si>
  <si>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</si>
  <si>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</si>
  <si>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</si>
  <si>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</si>
  <si>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</si>
  <si>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</si>
  <si>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</si>
  <si>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</si>
  <si>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</si>
  <si>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</si>
  <si>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</si>
  <si>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</si>
  <si>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</si>
  <si>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</si>
  <si>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</si>
  <si>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</si>
  <si>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</si>
  <si>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</si>
  <si>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</si>
  <si>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</si>
  <si>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</si>
  <si>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</si>
  <si>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</si>
  <si>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</si>
  <si>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</si>
  <si>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</si>
  <si>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</si>
  <si>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</si>
  <si>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</si>
  <si>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</si>
  <si>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</si>
  <si>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</si>
  <si>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</si>
  <si>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</si>
  <si>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</si>
  <si>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</si>
  <si>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</si>
  <si>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</si>
  <si>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</si>
  <si>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</si>
  <si>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</si>
  <si>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</si>
  <si>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</si>
  <si>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</si>
  <si>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</si>
  <si>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</si>
  <si>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</si>
  <si>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</si>
  <si>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</si>
  <si>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</si>
  <si>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</si>
  <si>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</si>
  <si>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</si>
  <si>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</si>
  <si>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</si>
  <si>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</si>
  <si>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</si>
  <si>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</si>
  <si>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</si>
  <si>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</si>
  <si>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</si>
  <si>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</si>
  <si>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</si>
  <si>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</si>
  <si>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</si>
  <si>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</si>
  <si>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</si>
  <si>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</si>
  <si>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</si>
  <si>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</si>
  <si>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</si>
  <si>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</si>
  <si>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</si>
  <si>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</si>
  <si>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</si>
  <si>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</si>
  <si>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</si>
  <si>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</si>
  <si>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</si>
  <si>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</si>
  <si>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</si>
  <si>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</si>
  <si>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</si>
  <si>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</si>
  <si>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</si>
  <si>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</si>
  <si>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</si>
  <si>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</si>
  <si>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</si>
  <si>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</si>
  <si>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</si>
  <si>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</si>
  <si>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</si>
  <si>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</si>
  <si>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</si>
  <si>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</si>
  <si>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</si>
  <si>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</si>
  <si>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</si>
  <si>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</si>
  <si>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</si>
  <si>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</si>
  <si>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</si>
  <si>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</si>
  <si>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</si>
  <si>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</si>
  <si>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</si>
  <si>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</si>
  <si>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</si>
  <si>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</si>
  <si>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</si>
  <si>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</si>
  <si>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</si>
  <si>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</si>
  <si>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</si>
  <si>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</si>
  <si>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</si>
  <si>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</si>
  <si>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</si>
  <si>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</si>
  <si>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</si>
  <si>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</si>
  <si>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</si>
  <si>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</si>
  <si>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</si>
  <si>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</si>
  <si>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</si>
  <si>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</si>
  <si>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</si>
  <si>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</si>
  <si>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</si>
  <si>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</si>
  <si>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</si>
  <si>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</si>
  <si>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</si>
  <si>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</si>
  <si>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</si>
  <si>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</si>
  <si>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</si>
  <si>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</si>
  <si>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</si>
  <si>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</si>
  <si>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</si>
  <si>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</si>
  <si>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</si>
  <si>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</si>
  <si>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</si>
  <si>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</si>
  <si>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</si>
  <si>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</si>
  <si>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</si>
  <si>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</si>
  <si>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</si>
  <si>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</si>
  <si>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</si>
  <si>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</si>
  <si>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</si>
  <si>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</si>
  <si>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</si>
  <si>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</si>
  <si>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</si>
  <si>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</si>
  <si>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</si>
  <si>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</si>
  <si>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</si>
  <si>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</si>
  <si>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</si>
  <si>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</si>
  <si>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</si>
  <si>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</si>
  <si>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</si>
  <si>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</si>
  <si>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</si>
  <si>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</si>
  <si>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</si>
  <si>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</si>
  <si>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</si>
  <si>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</si>
  <si>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</si>
  <si>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</si>
  <si>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</si>
  <si>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</si>
  <si>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</si>
  <si>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</si>
  <si>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</si>
  <si>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</si>
  <si>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</si>
  <si>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</si>
  <si>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</si>
  <si>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</si>
  <si>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</si>
  <si>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</si>
  <si>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</si>
  <si>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</si>
  <si>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</si>
  <si>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</si>
  <si>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</si>
  <si>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</si>
  <si>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</si>
  <si>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</si>
  <si>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</si>
  <si>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</si>
  <si>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</si>
  <si>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</si>
  <si>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</si>
  <si>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</si>
  <si>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</si>
  <si>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</si>
  <si>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</si>
  <si>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</si>
  <si>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</si>
  <si>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</si>
  <si>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</si>
  <si>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</si>
  <si>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</si>
  <si>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</si>
  <si>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</si>
  <si>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</si>
  <si>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</si>
  <si>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</si>
  <si>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</si>
  <si>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</si>
  <si>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</si>
  <si>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</si>
  <si>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</si>
  <si>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</si>
  <si>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</si>
  <si>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</si>
  <si>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</si>
  <si>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</si>
  <si>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</si>
  <si>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</si>
  <si>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</si>
  <si>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</si>
  <si>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</si>
  <si>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</si>
  <si>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</si>
  <si>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</si>
  <si>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</si>
  <si>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</si>
  <si>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</si>
  <si>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</si>
  <si>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</si>
  <si>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</si>
  <si>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</si>
  <si>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</si>
  <si>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</si>
  <si>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</si>
  <si>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</si>
  <si>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</si>
  <si>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</si>
  <si>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</si>
  <si>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</si>
  <si>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</si>
  <si>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</si>
  <si>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</si>
  <si>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</si>
  <si>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</si>
  <si>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</si>
  <si>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</si>
  <si>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</si>
  <si>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</si>
  <si>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</si>
  <si>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</si>
  <si>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</si>
  <si>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</si>
  <si>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</si>
  <si>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</si>
  <si>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</si>
  <si>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</si>
  <si>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</si>
  <si>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</si>
  <si>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</si>
  <si>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</si>
  <si>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</si>
  <si>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</si>
  <si>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</si>
  <si>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</si>
  <si>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</si>
  <si>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</si>
  <si>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</si>
  <si>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</si>
  <si>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</si>
  <si>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</si>
  <si>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</si>
  <si>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</si>
  <si>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</si>
  <si>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</si>
  <si>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</si>
  <si>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</si>
  <si>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</si>
  <si>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</si>
  <si>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</si>
  <si>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</si>
  <si>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</si>
  <si>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</si>
  <si>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</si>
  <si>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</si>
  <si>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</si>
  <si>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</si>
  <si>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</si>
  <si>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</si>
  <si>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</si>
  <si>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</si>
  <si>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</si>
  <si>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</si>
  <si>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</si>
  <si>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</si>
  <si>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</si>
  <si>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</si>
  <si>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</si>
  <si>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</si>
  <si>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</si>
  <si>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</si>
  <si>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</si>
  <si>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</si>
  <si>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</si>
  <si>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</si>
  <si>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</si>
  <si>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</si>
  <si>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</si>
  <si>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</si>
  <si>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</si>
  <si>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</si>
  <si>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</si>
  <si>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</si>
  <si>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</si>
  <si>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</si>
  <si>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</si>
  <si>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</si>
  <si>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</si>
  <si>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</si>
  <si>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</si>
  <si>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</si>
  <si>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</si>
  <si>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</si>
  <si>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</si>
  <si>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</si>
  <si>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</si>
  <si>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</si>
  <si>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</si>
  <si>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</si>
  <si>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</si>
  <si>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</si>
  <si>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</si>
  <si>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</si>
  <si>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</si>
  <si>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</si>
  <si>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</si>
  <si>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</si>
  <si>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</si>
  <si>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</si>
  <si>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</si>
  <si>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</si>
  <si>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</si>
  <si>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</si>
  <si>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</si>
  <si>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</si>
  <si>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</si>
  <si>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</si>
  <si>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</si>
  <si>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</si>
  <si>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</si>
  <si>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</si>
  <si>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</si>
  <si>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</si>
  <si>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</si>
  <si>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</si>
  <si>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</si>
  <si>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</si>
  <si>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</si>
  <si>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</si>
  <si>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</si>
  <si>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</si>
  <si>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</si>
  <si>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</si>
  <si>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</si>
  <si>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</si>
  <si>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</si>
  <si>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</si>
  <si>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</si>
  <si>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</si>
  <si>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</si>
  <si>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</si>
  <si>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</si>
  <si>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</si>
  <si>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</si>
  <si>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</si>
  <si>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</si>
  <si>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</si>
  <si>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</si>
  <si>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</si>
  <si>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</si>
  <si>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</si>
  <si>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</si>
  <si>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</si>
  <si>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</si>
  <si>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</si>
  <si>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</si>
  <si>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</si>
  <si>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</si>
  <si>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</si>
  <si>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</si>
  <si>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</si>
  <si>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</si>
  <si>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</si>
  <si>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</si>
  <si>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</si>
  <si>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</si>
  <si>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</si>
  <si>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</si>
  <si>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</si>
  <si>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</si>
  <si>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</si>
  <si>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</si>
  <si>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</si>
  <si>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</si>
  <si>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</si>
  <si>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</si>
  <si>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</si>
  <si>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</si>
  <si>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</si>
  <si>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</si>
  <si>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</si>
  <si>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</si>
  <si>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</si>
  <si>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</si>
  <si>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</si>
  <si>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</si>
  <si>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</si>
  <si>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</si>
  <si>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</si>
  <si>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</si>
  <si>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</si>
  <si>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</si>
  <si>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</si>
  <si>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</si>
  <si>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</si>
  <si>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</si>
  <si>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</si>
  <si>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</si>
  <si>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</si>
  <si>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</si>
  <si>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</si>
  <si>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</si>
  <si>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</si>
  <si>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</si>
  <si>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</si>
  <si>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</si>
  <si>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</si>
  <si>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</si>
  <si>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</si>
  <si>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</si>
  <si>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</si>
  <si>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</si>
  <si>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</si>
  <si>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</si>
  <si>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</si>
  <si>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</si>
  <si>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</si>
  <si>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</si>
  <si>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</si>
  <si>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</si>
  <si>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</si>
  <si>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</si>
  <si>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</si>
  <si>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</si>
  <si>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</si>
  <si>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</si>
  <si>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</si>
  <si>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</si>
  <si>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</si>
  <si>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</si>
  <si>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</si>
  <si>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</si>
  <si>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</si>
  <si>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</si>
  <si>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</si>
  <si>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</si>
  <si>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</si>
  <si>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</si>
  <si>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</si>
  <si>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</si>
  <si>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</si>
  <si>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</si>
  <si>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</si>
  <si>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</si>
  <si>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</si>
  <si>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</si>
  <si>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</si>
  <si>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</si>
  <si>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</si>
  <si>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</si>
  <si>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</si>
  <si>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</si>
  <si>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</si>
  <si>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</si>
  <si>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</si>
  <si>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</si>
  <si>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</si>
  <si>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</si>
  <si>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</si>
  <si>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</si>
  <si>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</si>
  <si>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</si>
  <si>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</si>
  <si>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</si>
  <si>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</si>
  <si>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</si>
  <si>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</si>
  <si>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</si>
  <si>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</si>
  <si>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</si>
  <si>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</si>
  <si>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</si>
  <si>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</si>
  <si>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</si>
  <si>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</si>
  <si>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</si>
  <si>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</si>
  <si>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</si>
  <si>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</si>
  <si>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</si>
  <si>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</si>
  <si>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</si>
  <si>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</si>
  <si>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</si>
  <si>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</si>
  <si>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</si>
  <si>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</si>
  <si>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</si>
  <si>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</si>
  <si>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</si>
  <si>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</si>
  <si>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</si>
  <si>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</si>
  <si>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</si>
  <si>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</si>
  <si>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</si>
  <si>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</si>
  <si>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</si>
  <si>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</si>
  <si>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</si>
  <si>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</si>
  <si>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</si>
  <si>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</si>
  <si>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</si>
  <si>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</si>
  <si>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</si>
  <si>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</si>
  <si>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</si>
  <si>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</si>
  <si>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</si>
  <si>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</si>
  <si>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</si>
  <si>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</si>
  <si>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</si>
  <si>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</si>
  <si>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</si>
  <si>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</si>
  <si>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</si>
  <si>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</si>
  <si>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</si>
  <si>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</si>
  <si>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</si>
  <si>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</si>
  <si>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</si>
  <si>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</si>
  <si>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</si>
  <si>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</si>
  <si>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</si>
  <si>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</si>
  <si>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</si>
  <si>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</si>
  <si>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</si>
  <si>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</si>
  <si>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</si>
  <si>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</si>
  <si>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</si>
  <si>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</si>
  <si>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</si>
  <si>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</si>
  <si>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</si>
  <si>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</si>
  <si>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</si>
  <si>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</si>
  <si>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</si>
  <si>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</si>
  <si>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</si>
  <si>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</si>
  <si>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</si>
  <si>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</si>
  <si>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</si>
  <si>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</si>
  <si>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</si>
  <si>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</si>
  <si>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</si>
  <si>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</si>
  <si>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</si>
  <si>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</si>
  <si>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</si>
  <si>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</si>
  <si>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</si>
  <si>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</si>
  <si>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</si>
  <si>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</si>
  <si>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</si>
  <si>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</si>
  <si>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</si>
  <si>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</si>
  <si>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</si>
  <si>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</si>
  <si>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</si>
  <si>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</si>
  <si>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</si>
  <si>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</si>
  <si>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</si>
  <si>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</si>
  <si>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</si>
  <si>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</si>
  <si>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</si>
  <si>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</si>
  <si>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</si>
  <si>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</si>
  <si>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</si>
  <si>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</si>
  <si>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</si>
  <si>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</si>
  <si>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</si>
  <si>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</si>
  <si>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</si>
  <si>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</si>
  <si>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</si>
  <si>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</si>
  <si>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</si>
  <si>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</si>
  <si>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</si>
  <si>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</si>
  <si>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</si>
  <si>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</si>
  <si>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</si>
  <si>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</si>
  <si>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</si>
  <si>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</si>
  <si>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</si>
  <si>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</si>
  <si>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</si>
  <si>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</si>
  <si>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</si>
  <si>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</si>
  <si>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</si>
  <si>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</si>
  <si>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</si>
  <si>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</si>
  <si>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</si>
  <si>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</si>
  <si>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</si>
  <si>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</si>
  <si>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</si>
  <si>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</si>
  <si>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</si>
  <si>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</si>
  <si>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</si>
  <si>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</si>
  <si>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</si>
  <si>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</si>
  <si>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</si>
  <si>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</si>
  <si>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</si>
  <si>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</si>
  <si>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</si>
  <si>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</si>
  <si>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</si>
  <si>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</si>
  <si>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</si>
  <si>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</si>
  <si>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</si>
  <si>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</si>
  <si>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</si>
  <si>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</si>
  <si>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</si>
  <si>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</si>
  <si>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</si>
  <si>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</si>
  <si>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</si>
  <si>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</si>
  <si>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</si>
  <si>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</si>
  <si>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</si>
  <si>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</si>
  <si>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</si>
  <si>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</si>
  <si>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</si>
  <si>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</si>
  <si>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</si>
  <si>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</si>
  <si>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</si>
  <si>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</si>
  <si>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</si>
  <si>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</si>
  <si>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</si>
  <si>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</si>
  <si>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</si>
  <si>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</si>
  <si>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</si>
  <si>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</si>
  <si>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</si>
  <si>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</si>
  <si>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</si>
  <si>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</si>
  <si>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</si>
  <si>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</si>
  <si>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</si>
  <si>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</si>
  <si>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</si>
  <si>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</si>
  <si>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</si>
  <si>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</si>
  <si>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</si>
  <si>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</si>
  <si>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</si>
  <si>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</si>
  <si>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</si>
  <si>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</si>
  <si>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</si>
  <si>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</si>
  <si>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</si>
  <si>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</si>
  <si>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</si>
  <si>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</si>
  <si>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</si>
  <si>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</si>
  <si>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</si>
  <si>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</si>
  <si>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</si>
  <si>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</si>
  <si>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</si>
  <si>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</si>
  <si>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</si>
  <si>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</si>
  <si>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</si>
  <si>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</si>
  <si>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</si>
  <si>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</si>
  <si>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</si>
  <si>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</si>
  <si>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</si>
  <si>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</si>
  <si>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</si>
  <si>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</si>
  <si>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</si>
  <si>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</si>
  <si>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</si>
  <si>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</si>
  <si>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</si>
  <si>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</si>
  <si>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</si>
  <si>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</si>
  <si>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</si>
  <si>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</si>
  <si>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</si>
  <si>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</si>
  <si>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</si>
  <si>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</si>
  <si>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</si>
  <si>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</si>
  <si>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</si>
  <si>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</si>
  <si>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</si>
  <si>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</si>
  <si>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</si>
  <si>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</si>
  <si>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</si>
  <si>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</si>
  <si>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</si>
  <si>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</si>
  <si>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</si>
  <si>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</si>
  <si>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</si>
  <si>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</si>
  <si>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</si>
  <si>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</si>
  <si>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</si>
  <si>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</si>
  <si>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</si>
  <si>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</si>
  <si>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</si>
  <si>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</si>
  <si>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</si>
  <si>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</si>
  <si>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</si>
  <si>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</si>
  <si>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</si>
  <si>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</si>
  <si>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</si>
  <si>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</si>
  <si>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</si>
  <si>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</si>
  <si>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</si>
  <si>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</si>
  <si>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</si>
  <si>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</si>
  <si>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</si>
  <si>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</si>
  <si>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</si>
  <si>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</si>
  <si>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</si>
  <si>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</si>
  <si>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</si>
  <si>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</si>
  <si>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</si>
  <si>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</si>
  <si>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</si>
  <si>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</si>
  <si>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</si>
  <si>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</si>
  <si>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</si>
  <si>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</si>
  <si>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</si>
  <si>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</si>
  <si>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</si>
  <si>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</si>
  <si>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</si>
  <si>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</si>
  <si>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</si>
  <si>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</si>
  <si>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</si>
  <si>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</si>
  <si>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</si>
  <si>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</si>
  <si>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</si>
  <si>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</si>
  <si>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</si>
  <si>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</si>
  <si>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</si>
  <si>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</si>
  <si>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</si>
  <si>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</si>
  <si>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</si>
  <si>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</si>
  <si>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</si>
  <si>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</si>
  <si>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</si>
  <si>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</si>
  <si>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</si>
  <si>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</si>
  <si>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</si>
  <si>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</si>
  <si>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</si>
  <si>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</si>
  <si>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</si>
  <si>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</si>
  <si>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</si>
  <si>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</si>
  <si>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</si>
  <si>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</si>
  <si>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</si>
  <si>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</si>
  <si>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</si>
  <si>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</si>
  <si>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</si>
  <si>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</si>
  <si>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</si>
  <si>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</si>
  <si>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</si>
  <si>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</si>
  <si>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</si>
  <si>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</si>
  <si>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</si>
  <si>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</si>
  <si>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</si>
  <si>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</si>
  <si>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</si>
  <si>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</si>
  <si>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</si>
  <si>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</si>
  <si>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</si>
  <si>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</si>
  <si>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</si>
  <si>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</si>
  <si>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</si>
  <si>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</si>
  <si>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</si>
  <si>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</si>
  <si>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</si>
  <si>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</si>
  <si>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</si>
  <si>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</si>
  <si>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</si>
  <si>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</si>
  <si>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</si>
  <si>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</si>
  <si>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</si>
  <si>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</si>
  <si>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</si>
  <si>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</si>
  <si>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</si>
  <si>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</si>
  <si>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</si>
  <si>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</si>
  <si>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</si>
  <si>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</si>
  <si>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</si>
  <si>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</si>
  <si>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</si>
  <si>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</si>
  <si>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</si>
  <si>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</si>
  <si>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</si>
  <si>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</si>
  <si>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</si>
  <si>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</si>
  <si>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</si>
  <si>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</si>
  <si>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</si>
  <si>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</si>
  <si>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</si>
  <si>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</si>
  <si>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</si>
  <si>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</si>
  <si>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</si>
  <si>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</si>
  <si>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</si>
  <si>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</si>
  <si>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</si>
  <si>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</si>
  <si>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</si>
  <si>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</si>
  <si>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</si>
  <si>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</si>
  <si>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</si>
  <si>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</si>
  <si>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</si>
  <si>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</si>
  <si>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</si>
  <si>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</si>
  <si>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</si>
  <si>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</si>
  <si>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</si>
  <si>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</si>
  <si>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</si>
  <si>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</si>
  <si>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</si>
  <si>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</si>
  <si>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</si>
  <si>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</si>
  <si>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</si>
  <si>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</si>
  <si>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</si>
  <si>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</si>
  <si>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</si>
  <si>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</si>
  <si>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</si>
  <si>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</si>
  <si>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</si>
  <si>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</si>
  <si>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</si>
  <si>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</si>
  <si>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</si>
  <si>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</si>
  <si>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</si>
  <si>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</si>
  <si>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</si>
  <si>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</si>
  <si>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</si>
  <si>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</si>
  <si>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</si>
  <si>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</si>
  <si>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</si>
  <si>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</si>
  <si>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</si>
  <si>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</si>
  <si>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</si>
  <si>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</si>
  <si>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</si>
  <si>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</si>
  <si>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</si>
  <si>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</si>
  <si>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</si>
  <si>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</si>
  <si>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</si>
  <si>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</si>
  <si>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</si>
  <si>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</si>
  <si>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</si>
  <si>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</si>
  <si>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</si>
  <si>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</si>
  <si>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</si>
  <si>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</si>
  <si>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</si>
  <si>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</si>
  <si>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</si>
  <si>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</si>
  <si>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</si>
  <si>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</si>
  <si>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</si>
  <si>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</si>
  <si>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</si>
  <si>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</si>
  <si>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</si>
  <si>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</si>
  <si>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</si>
  <si>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</si>
  <si>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</si>
  <si>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</si>
  <si>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</si>
  <si>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</si>
  <si>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</si>
  <si>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</si>
  <si>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</si>
  <si>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</si>
  <si>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</si>
  <si>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</si>
  <si>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</si>
  <si>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</si>
  <si>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</si>
  <si>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</si>
  <si>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</si>
  <si>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</si>
  <si>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</si>
  <si>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</si>
  <si>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</si>
  <si>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</si>
  <si>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</si>
  <si>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</si>
  <si>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</si>
  <si>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</si>
  <si>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</si>
  <si>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</si>
  <si>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</si>
  <si>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</si>
  <si>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</si>
  <si>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</si>
  <si>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</si>
  <si>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</si>
  <si>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</si>
  <si>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</si>
  <si>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</si>
  <si>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</si>
  <si>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</si>
  <si>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</si>
  <si>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</si>
  <si>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</si>
  <si>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</si>
  <si>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</si>
  <si>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</si>
  <si>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</si>
  <si>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</si>
  <si>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</si>
  <si>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</si>
  <si>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</si>
  <si>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</si>
  <si>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</si>
  <si>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</si>
  <si>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</si>
  <si>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</si>
  <si>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</si>
  <si>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</si>
  <si>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</si>
  <si>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</si>
  <si>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</si>
  <si>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</si>
  <si>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</si>
  <si>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</si>
  <si>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</si>
  <si>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</si>
  <si>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</si>
  <si>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</si>
  <si>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</si>
  <si>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</si>
  <si>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</si>
  <si>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</si>
  <si>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</si>
  <si>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</si>
  <si>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</si>
  <si>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</si>
  <si>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</si>
  <si>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</si>
  <si>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</si>
  <si>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</si>
  <si>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</si>
  <si>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</si>
  <si>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</si>
  <si>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</si>
  <si>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</si>
  <si>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</si>
  <si>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</si>
  <si>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</si>
  <si>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</si>
  <si>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</si>
  <si>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</si>
  <si>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</si>
  <si>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</si>
  <si>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</si>
  <si>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</si>
  <si>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</si>
  <si>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</si>
  <si>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</si>
  <si>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</si>
  <si>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</si>
  <si>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</si>
  <si>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</si>
  <si>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</si>
  <si>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</si>
  <si>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</si>
  <si>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</si>
  <si>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</si>
  <si>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</si>
  <si>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</si>
  <si>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</si>
  <si>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</si>
  <si>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</si>
  <si>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</si>
  <si>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</si>
  <si>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</si>
  <si>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</si>
  <si>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</si>
  <si>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</si>
  <si>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</si>
  <si>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</si>
  <si>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</si>
  <si>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</si>
  <si>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</si>
  <si>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</si>
  <si>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</si>
  <si>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</si>
  <si>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</si>
  <si>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</si>
  <si>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</si>
  <si>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</si>
  <si>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</si>
  <si>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</si>
  <si>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</si>
  <si>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</si>
  <si>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</si>
  <si>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</si>
  <si>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</si>
  <si>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</si>
  <si>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</si>
  <si>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</si>
  <si>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</si>
  <si>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</si>
  <si>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</si>
  <si>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</si>
  <si>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</si>
  <si>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</si>
  <si>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</si>
  <si>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</si>
  <si>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</si>
  <si>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</si>
  <si>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</si>
  <si>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</si>
  <si>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</si>
  <si>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</si>
  <si>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</si>
  <si>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</si>
  <si>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</si>
  <si>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</si>
  <si>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</si>
  <si>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</si>
  <si>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</si>
  <si>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</si>
  <si>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</si>
  <si>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</si>
  <si>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</si>
  <si>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</si>
  <si>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</si>
  <si>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</si>
  <si>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</si>
  <si>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</si>
  <si>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</si>
  <si>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</si>
  <si>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</si>
  <si>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</si>
  <si>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</si>
  <si>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</si>
  <si>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</si>
  <si>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</si>
  <si>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</si>
  <si>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</si>
  <si>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</si>
  <si>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</si>
  <si>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</si>
  <si>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</si>
  <si>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</si>
  <si>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</si>
  <si>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</si>
  <si>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</si>
  <si>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</si>
  <si>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</si>
  <si>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</si>
  <si>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</si>
  <si>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</si>
  <si>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</si>
  <si>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</si>
  <si>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</si>
  <si>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</si>
  <si>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</si>
  <si>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</si>
  <si>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</si>
  <si>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</si>
  <si>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</si>
  <si>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</si>
  <si>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</si>
  <si>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</si>
  <si>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</si>
  <si>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</si>
  <si>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</si>
  <si>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</si>
  <si>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</si>
  <si>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</si>
  <si>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</si>
  <si>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</si>
  <si>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</si>
  <si>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</si>
  <si>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</si>
  <si>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</si>
  <si>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</si>
  <si>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</si>
  <si>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</si>
  <si>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</si>
  <si>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</si>
  <si>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</si>
  <si>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</si>
  <si>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</si>
  <si>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</si>
  <si>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</si>
  <si>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</si>
  <si>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</si>
  <si>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</si>
  <si>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</si>
  <si>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</si>
  <si>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</si>
  <si>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</si>
  <si>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</si>
  <si>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</si>
  <si>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</si>
  <si>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</si>
  <si>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</si>
  <si>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</si>
  <si>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</si>
  <si>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</si>
  <si>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</si>
  <si>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</si>
  <si>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</si>
  <si>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</si>
  <si>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</si>
  <si>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</si>
  <si>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</si>
  <si>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</si>
  <si>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</si>
  <si>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</si>
  <si>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</si>
  <si>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</si>
  <si>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</si>
  <si>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</si>
  <si>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</si>
  <si>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</si>
  <si>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</si>
  <si>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</si>
  <si>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</si>
  <si>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</si>
  <si>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</si>
  <si>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</si>
  <si>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</si>
  <si>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</si>
  <si>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</si>
  <si>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</si>
  <si>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</si>
  <si>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</si>
  <si>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</si>
  <si>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</si>
  <si>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</si>
  <si>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</si>
  <si>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</si>
  <si>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</si>
  <si>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</si>
  <si>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</si>
  <si>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</si>
  <si>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</si>
  <si>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</si>
  <si>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</si>
  <si>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</si>
  <si>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</si>
  <si>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</si>
  <si>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</si>
  <si>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</si>
  <si>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</si>
  <si>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</si>
  <si>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</si>
  <si>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</si>
  <si>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</si>
  <si>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</si>
  <si>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</si>
  <si>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</si>
  <si>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</si>
  <si>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</si>
  <si>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</si>
  <si>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</si>
  <si>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</si>
  <si>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</si>
  <si>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</si>
  <si>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</si>
  <si>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</si>
  <si>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</si>
  <si>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</si>
  <si>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</si>
  <si>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</si>
  <si>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</si>
  <si>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</si>
  <si>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</si>
  <si>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</si>
  <si>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</si>
  <si>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</si>
  <si>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</si>
  <si>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</si>
  <si>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</si>
  <si>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</si>
  <si>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</si>
  <si>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</si>
  <si>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</si>
  <si>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</si>
  <si>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</si>
  <si>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</si>
  <si>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</si>
  <si>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</si>
  <si>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</si>
  <si>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</si>
  <si>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</si>
  <si>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</si>
  <si>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</si>
  <si>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</si>
  <si>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</si>
  <si>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</si>
  <si>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</si>
  <si>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</si>
  <si>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</si>
  <si>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</si>
  <si>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</si>
  <si>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</si>
  <si>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</si>
  <si>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</si>
  <si>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</si>
  <si>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</si>
  <si>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</si>
  <si>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</si>
  <si>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</si>
  <si>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</si>
  <si>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</si>
  <si>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</si>
  <si>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</si>
  <si>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</si>
  <si>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</si>
  <si>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</si>
  <si>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</si>
  <si>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</si>
  <si>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</si>
  <si>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</si>
  <si>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</si>
  <si>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</si>
  <si>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</si>
  <si>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</si>
  <si>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</si>
  <si>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</si>
  <si>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</si>
  <si>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</si>
  <si>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</si>
  <si>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</si>
  <si>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</si>
  <si>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</si>
  <si>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</si>
  <si>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</si>
  <si>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</si>
  <si>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</si>
  <si>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</si>
  <si>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</si>
  <si>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</si>
  <si>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</si>
  <si>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</si>
  <si>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</si>
  <si>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</si>
  <si>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</si>
  <si>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</si>
  <si>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</si>
  <si>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</si>
  <si>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</si>
  <si>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</si>
  <si>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</si>
  <si>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</si>
  <si>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</si>
  <si>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</si>
  <si>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</si>
  <si>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</si>
  <si>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</si>
  <si>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</si>
  <si>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</si>
  <si>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</si>
  <si>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</si>
  <si>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</si>
  <si>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</si>
  <si>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</si>
  <si>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</si>
  <si>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</si>
  <si>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</si>
  <si>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</si>
  <si>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</si>
  <si>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</si>
  <si>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</si>
  <si>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</si>
  <si>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</si>
  <si>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</si>
  <si>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</si>
  <si>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</si>
  <si>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</si>
  <si>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</si>
  <si>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</si>
  <si>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</si>
  <si>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</si>
  <si>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</si>
  <si>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</si>
  <si>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</si>
  <si>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</si>
  <si>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</si>
  <si>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</si>
  <si>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</si>
  <si>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</si>
  <si>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</si>
  <si>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</si>
  <si>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</si>
  <si>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</si>
  <si>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</si>
  <si>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</si>
  <si>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</si>
  <si>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</si>
  <si>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</si>
  <si>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</si>
  <si>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</si>
  <si>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</si>
  <si>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</si>
  <si>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</si>
  <si>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</si>
  <si>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</si>
  <si>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</si>
  <si>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</si>
  <si>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</si>
  <si>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</si>
  <si>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</si>
  <si>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</si>
  <si>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</si>
  <si>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</si>
  <si>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</si>
  <si>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</si>
  <si>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</si>
  <si>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</si>
  <si>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</si>
  <si>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</si>
  <si>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</si>
  <si>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</si>
  <si>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</si>
  <si>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</si>
  <si>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</si>
  <si>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</si>
  <si>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</si>
  <si>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</si>
  <si>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</si>
  <si>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</si>
  <si>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</si>
  <si>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</si>
  <si>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</si>
  <si>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</si>
  <si>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</si>
  <si>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</si>
  <si>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</si>
  <si>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</si>
  <si>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</si>
  <si>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</si>
  <si>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</si>
  <si>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</si>
  <si>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</si>
  <si>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</si>
  <si>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</si>
  <si>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</si>
  <si>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</si>
  <si>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</si>
  <si>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</si>
  <si>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</si>
  <si>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</si>
  <si>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</si>
  <si>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</si>
  <si>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</si>
  <si>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</si>
  <si>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</si>
  <si>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</si>
  <si>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</si>
  <si>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</si>
  <si>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</si>
  <si>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</si>
  <si>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</si>
  <si>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</si>
  <si>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</si>
  <si>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</si>
  <si>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</si>
  <si>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</si>
  <si>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</si>
  <si>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</si>
  <si>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</si>
  <si>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</si>
  <si>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</si>
  <si>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</si>
  <si>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</si>
  <si>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</si>
  <si>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</si>
  <si>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</si>
  <si>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</si>
  <si>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</si>
  <si>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</si>
  <si>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</si>
  <si>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</si>
  <si>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</si>
  <si>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</si>
  <si>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</si>
  <si>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</si>
  <si>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</si>
  <si>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</si>
  <si>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</si>
  <si>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</si>
  <si>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</si>
  <si>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</si>
  <si>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</si>
  <si>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</si>
  <si>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</si>
  <si>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</si>
  <si>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</si>
  <si>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</si>
  <si>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</si>
  <si>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</si>
  <si>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</si>
  <si>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</si>
  <si>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</si>
  <si>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</si>
  <si>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</si>
  <si>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</si>
  <si>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</si>
  <si>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</si>
  <si>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</si>
  <si>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</si>
  <si>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</si>
  <si>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</si>
  <si>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</si>
  <si>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</si>
  <si>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</si>
  <si>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</si>
  <si>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</si>
  <si>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</si>
  <si>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</si>
  <si>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</si>
  <si>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</si>
  <si>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</si>
  <si>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</si>
  <si>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</si>
  <si>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</si>
  <si>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</si>
  <si>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</si>
  <si>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</si>
  <si>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</si>
  <si>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</si>
  <si>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</si>
  <si>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</si>
  <si>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</si>
  <si>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</si>
  <si>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</si>
  <si>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</si>
  <si>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</si>
  <si>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</si>
  <si>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</si>
  <si>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</si>
  <si>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</si>
  <si>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</si>
  <si>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</si>
  <si>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</si>
  <si>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</si>
  <si>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</si>
  <si>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</si>
  <si>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</si>
  <si>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</si>
  <si>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</si>
  <si>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</si>
  <si>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</si>
  <si>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</si>
  <si>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</si>
  <si>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</si>
  <si>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</si>
  <si>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</si>
  <si>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</si>
  <si>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</si>
  <si>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</si>
  <si>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</si>
  <si>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</si>
  <si>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</si>
  <si>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</si>
  <si>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</si>
  <si>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</si>
  <si>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</si>
  <si>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</si>
  <si>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</si>
  <si>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</si>
  <si>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</si>
  <si>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</si>
  <si>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</si>
  <si>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</si>
  <si>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</si>
  <si>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</si>
  <si>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</si>
  <si>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</si>
  <si>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</si>
  <si>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</si>
  <si>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</si>
  <si>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</si>
  <si>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</si>
  <si>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</si>
  <si>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</si>
  <si>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</si>
  <si>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</si>
  <si>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</si>
  <si>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</si>
  <si>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</si>
  <si>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</si>
  <si>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</si>
  <si>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</si>
  <si>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</si>
  <si>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</si>
  <si>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</si>
  <si>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</si>
  <si>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</si>
  <si>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</si>
  <si>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</si>
  <si>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</si>
  <si>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</si>
  <si>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</si>
  <si>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</si>
  <si>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</si>
  <si>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</si>
  <si>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</si>
  <si>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</si>
  <si>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</si>
  <si>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</si>
  <si>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</si>
  <si>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</si>
  <si>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</si>
  <si>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</si>
  <si>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</si>
  <si>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</si>
  <si>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</si>
  <si>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</si>
  <si>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</si>
  <si>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</si>
  <si>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</si>
  <si>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</si>
  <si>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</si>
  <si>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</si>
  <si>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</si>
  <si>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</si>
  <si>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</si>
  <si>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</si>
  <si>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</si>
  <si>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</si>
  <si>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</si>
  <si>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</si>
  <si>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</si>
  <si>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</si>
  <si>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</si>
  <si>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</si>
  <si>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</si>
  <si>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</si>
  <si>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</si>
  <si>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</si>
  <si>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</si>
  <si>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</si>
  <si>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</si>
  <si>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</si>
  <si>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</si>
  <si>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</si>
  <si>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</si>
  <si>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</si>
  <si>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</si>
  <si>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</si>
  <si>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</si>
  <si>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</si>
  <si>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</si>
  <si>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</si>
  <si>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</si>
  <si>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</si>
  <si>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</si>
  <si>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</si>
  <si>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</si>
  <si>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</si>
  <si>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</si>
  <si>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</si>
  <si>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</si>
  <si>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</si>
  <si>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</si>
  <si>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</si>
  <si>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</si>
  <si>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</si>
  <si>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</si>
  <si>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</si>
  <si>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</si>
  <si>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</si>
  <si>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</si>
  <si>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</si>
  <si>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</si>
  <si>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</si>
  <si>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</si>
  <si>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</si>
  <si>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</si>
  <si>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</si>
  <si>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</si>
  <si>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</si>
  <si>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</si>
  <si>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</si>
  <si>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</si>
  <si>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</si>
  <si>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</si>
  <si>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</si>
  <si>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</si>
  <si>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</si>
  <si>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</si>
  <si>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</si>
  <si>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</si>
  <si>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</si>
  <si>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</si>
  <si>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</si>
  <si>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</si>
  <si>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</si>
  <si>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</si>
  <si>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</si>
  <si>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</si>
  <si>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</si>
  <si>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</si>
  <si>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</si>
  <si>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</si>
  <si>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</si>
  <si>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</si>
  <si>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</si>
  <si>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</si>
  <si>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</si>
  <si>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</si>
  <si>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</si>
  <si>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</si>
  <si>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</si>
  <si>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</si>
  <si>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</si>
  <si>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</si>
  <si>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</si>
  <si>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</si>
  <si>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</si>
  <si>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</si>
  <si>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</si>
  <si>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</si>
  <si>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</si>
  <si>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</si>
  <si>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</si>
  <si>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</si>
  <si>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</si>
  <si>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</si>
  <si>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</si>
  <si>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</si>
  <si>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</si>
  <si>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</si>
  <si>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</si>
  <si>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</si>
  <si>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</si>
  <si>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</si>
  <si>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</si>
  <si>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</si>
  <si>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</si>
  <si>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</si>
  <si>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</si>
  <si>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</si>
  <si>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</si>
  <si>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</si>
  <si>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</si>
  <si>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</si>
  <si>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</si>
  <si>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</si>
  <si>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</si>
  <si>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</si>
  <si>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</si>
  <si>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</si>
  <si>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</si>
  <si>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</si>
  <si>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</si>
  <si>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</si>
  <si>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</si>
  <si>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</si>
  <si>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</si>
  <si>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</si>
  <si>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</si>
  <si>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</si>
  <si>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</si>
  <si>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</si>
  <si>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</si>
  <si>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</si>
  <si>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</si>
  <si>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</si>
  <si>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</si>
  <si>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</si>
  <si>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</si>
  <si>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</si>
  <si>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</si>
  <si>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</si>
  <si>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</si>
  <si>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</si>
  <si>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</si>
  <si>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</si>
  <si>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</si>
  <si>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</si>
  <si>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</si>
  <si>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</si>
  <si>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</si>
  <si>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</si>
  <si>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</si>
  <si>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</si>
  <si>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</si>
  <si>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</si>
  <si>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</si>
  <si>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</si>
  <si>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</si>
  <si>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</si>
  <si>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</si>
  <si>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</si>
  <si>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</si>
  <si>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</si>
  <si>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</si>
  <si>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</si>
  <si>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</si>
  <si>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</si>
  <si>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</si>
  <si>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</si>
  <si>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</si>
  <si>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</si>
  <si>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</si>
  <si>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</si>
  <si>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</si>
  <si>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</si>
  <si>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</si>
  <si>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</si>
  <si>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</si>
  <si>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</si>
  <si>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</si>
  <si>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</si>
  <si>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</si>
  <si>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</si>
  <si>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</si>
  <si>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</si>
  <si>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</si>
  <si>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</si>
  <si>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</si>
  <si>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</si>
  <si>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</si>
  <si>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</si>
  <si>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</si>
  <si>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</si>
  <si>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</si>
  <si>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</si>
  <si>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</si>
  <si>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</si>
  <si>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</si>
  <si>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</si>
  <si>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</si>
  <si>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</si>
  <si>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</si>
  <si>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</si>
  <si>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</si>
  <si>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</si>
  <si>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</si>
  <si>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</si>
  <si>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</si>
  <si>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</si>
  <si>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</si>
  <si>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</si>
  <si>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</si>
  <si>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</si>
  <si>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</si>
  <si>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</si>
  <si>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</si>
  <si>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</si>
  <si>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</si>
  <si>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</si>
  <si>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</si>
  <si>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</si>
  <si>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</si>
  <si>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</si>
  <si>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</si>
  <si>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</si>
  <si>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</si>
  <si>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</si>
  <si>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</si>
  <si>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</si>
  <si>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</si>
  <si>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</si>
  <si>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</si>
  <si>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</si>
  <si>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</si>
  <si>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</si>
  <si>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</si>
  <si>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</si>
  <si>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</si>
  <si>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</si>
  <si>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</si>
  <si>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</si>
  <si>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</si>
  <si>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</si>
  <si>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</si>
  <si>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</si>
  <si>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</si>
  <si>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</si>
  <si>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</si>
  <si>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</si>
  <si>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</si>
  <si>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</si>
  <si>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</si>
  <si>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</si>
  <si>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</si>
  <si>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</si>
  <si>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</si>
  <si>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</si>
  <si>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</si>
  <si>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</si>
  <si>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</si>
  <si>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</si>
  <si>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</si>
  <si>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</si>
  <si>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</si>
  <si>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</si>
  <si>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</si>
  <si>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</si>
  <si>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</si>
  <si>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</si>
  <si>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</si>
  <si>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</si>
  <si>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</si>
  <si>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</si>
  <si>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</si>
  <si>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</si>
  <si>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</si>
  <si>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</si>
  <si>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</si>
  <si>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</si>
  <si>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</si>
  <si>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</si>
  <si>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</si>
  <si>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</si>
  <si>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</si>
  <si>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</si>
  <si>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</si>
  <si>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</si>
  <si>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</si>
  <si>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</si>
  <si>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</si>
  <si>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</si>
  <si>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</si>
  <si>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</si>
  <si>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</si>
  <si>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</si>
  <si>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</si>
  <si>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</si>
  <si>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</si>
  <si>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</si>
  <si>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</si>
  <si>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</si>
  <si>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</si>
  <si>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</si>
  <si>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</si>
  <si>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</si>
  <si>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</si>
  <si>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</si>
  <si>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</si>
  <si>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</si>
  <si>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</si>
  <si>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</si>
  <si>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</si>
  <si>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</si>
  <si>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</si>
  <si>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</si>
  <si>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</si>
  <si>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</si>
  <si>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</si>
  <si>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</si>
  <si>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</si>
  <si>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</si>
  <si>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</si>
  <si>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</si>
  <si>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</si>
  <si>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</si>
  <si>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</si>
  <si>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</si>
  <si>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</si>
  <si>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</si>
  <si>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</si>
  <si>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</si>
  <si>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</si>
  <si>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</si>
  <si>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</si>
  <si>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</si>
  <si>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</si>
  <si>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</si>
  <si>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</si>
  <si>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</si>
  <si>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</si>
  <si>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</si>
  <si>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</si>
  <si>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</si>
  <si>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</si>
  <si>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</si>
  <si>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</si>
  <si>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</si>
  <si>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</si>
  <si>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</si>
  <si>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</si>
  <si>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</si>
  <si>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</si>
  <si>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</si>
  <si>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</si>
  <si>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</si>
  <si>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</si>
  <si>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</si>
  <si>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</si>
  <si>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</si>
  <si>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</si>
  <si>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</si>
  <si>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</si>
  <si>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</si>
  <si>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</si>
  <si>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</si>
  <si>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</si>
  <si>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</si>
  <si>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</si>
  <si>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</si>
  <si>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</si>
  <si>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</si>
  <si>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</si>
  <si>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</si>
  <si>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</si>
  <si>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</si>
  <si>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</si>
  <si>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</si>
  <si>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</si>
  <si>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</si>
  <si>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</si>
  <si>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</si>
  <si>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</si>
  <si>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</si>
  <si>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</si>
  <si>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</si>
  <si>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</si>
  <si>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</si>
  <si>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</si>
  <si>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</si>
  <si>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</si>
  <si>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</si>
  <si>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</si>
  <si>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</si>
  <si>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</si>
  <si>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</si>
  <si>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</si>
  <si>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</si>
  <si>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</si>
  <si>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</si>
  <si>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</si>
  <si>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</si>
  <si>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</si>
  <si>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</si>
  <si>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</si>
  <si>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</si>
  <si>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</si>
  <si>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</si>
  <si>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</si>
  <si>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</si>
  <si>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</si>
  <si>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</si>
  <si>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</si>
  <si>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</si>
  <si>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</si>
  <si>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</si>
  <si>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</si>
  <si>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</si>
  <si>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</si>
  <si>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</si>
  <si>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</si>
  <si>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</si>
  <si>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</si>
  <si>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</si>
  <si>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</si>
  <si>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</si>
  <si>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</si>
  <si>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</si>
  <si>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</si>
  <si>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</si>
  <si>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</si>
  <si>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</si>
  <si>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</si>
  <si>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</si>
  <si>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</si>
  <si>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</si>
  <si>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</si>
  <si>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</si>
  <si>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</si>
  <si>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</si>
  <si>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</si>
  <si>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</si>
  <si>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</si>
  <si>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</si>
  <si>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</si>
  <si>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</si>
  <si>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</si>
  <si>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</si>
  <si>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</si>
  <si>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</si>
  <si>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</si>
  <si>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</si>
  <si>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</si>
  <si>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</si>
  <si>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</si>
  <si>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</si>
  <si>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</si>
  <si>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</si>
  <si>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</si>
  <si>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</si>
  <si>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</si>
  <si>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</si>
  <si>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</si>
  <si>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</si>
  <si>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</si>
  <si>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</si>
  <si>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</si>
  <si>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</si>
  <si>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</si>
  <si>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</si>
  <si>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</si>
  <si>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</si>
  <si>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</si>
  <si>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</si>
  <si>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</si>
  <si>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</si>
  <si>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</si>
  <si>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</si>
  <si>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</si>
  <si>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</si>
  <si>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</si>
  <si>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</si>
  <si>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</si>
  <si>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</si>
  <si>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</si>
  <si>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</si>
  <si>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</si>
  <si>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</si>
  <si>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</si>
  <si>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</si>
  <si>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</si>
  <si>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</si>
  <si>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</si>
  <si>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</si>
  <si>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</si>
  <si>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</si>
  <si>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</si>
  <si>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</si>
  <si>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</si>
  <si>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</si>
  <si>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</si>
  <si>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</si>
  <si>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</si>
  <si>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</si>
  <si>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</si>
  <si>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</si>
  <si>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</si>
  <si>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</si>
  <si>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</si>
  <si>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</si>
  <si>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</si>
  <si>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</si>
  <si>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</si>
  <si>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</si>
  <si>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</si>
  <si>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</si>
  <si>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</si>
  <si>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</si>
  <si>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</si>
  <si>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</si>
  <si>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</si>
  <si>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</si>
  <si>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</si>
  <si>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</si>
  <si>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</si>
  <si>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</si>
  <si>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</si>
  <si>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</si>
  <si>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</si>
  <si>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</si>
  <si>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</si>
  <si>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</si>
  <si>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</si>
  <si>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</si>
  <si>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</si>
  <si>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</si>
  <si>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</si>
  <si>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</si>
  <si>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</si>
  <si>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</si>
  <si>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</si>
  <si>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</si>
  <si>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</si>
  <si>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</si>
  <si>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</si>
  <si>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</si>
  <si>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</si>
  <si>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</si>
  <si>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</si>
  <si>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</si>
  <si>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</si>
  <si>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</si>
  <si>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</si>
  <si>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</si>
  <si>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</si>
  <si>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</si>
  <si>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</si>
  <si>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</si>
  <si>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</si>
  <si>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</si>
  <si>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</si>
  <si>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</si>
  <si>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</si>
  <si>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</si>
  <si>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</si>
  <si>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</si>
  <si>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</si>
  <si>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</si>
  <si>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</si>
  <si>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</si>
  <si>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</si>
  <si>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</si>
  <si>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</si>
  <si>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</si>
  <si>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</si>
  <si>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</si>
  <si>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</si>
  <si>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</si>
  <si>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</si>
  <si>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</si>
  <si>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</si>
  <si>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</si>
  <si>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</si>
  <si>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</si>
  <si>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</si>
  <si>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</si>
  <si>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</si>
  <si>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</si>
  <si>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</si>
  <si>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</si>
  <si>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</si>
  <si>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</si>
  <si>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</si>
  <si>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</si>
  <si>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</si>
  <si>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</si>
  <si>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</si>
  <si>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</si>
  <si>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</si>
  <si>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</si>
  <si>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</si>
  <si>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</si>
  <si>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</si>
  <si>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</si>
  <si>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</si>
  <si>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</si>
  <si>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</si>
  <si>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</si>
  <si>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</si>
  <si>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</si>
  <si>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</si>
  <si>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</si>
  <si>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</si>
  <si>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</si>
  <si>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</si>
  <si>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</si>
  <si>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</si>
  <si>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</si>
  <si>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</si>
  <si>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</si>
  <si>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</si>
  <si>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</si>
  <si>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</si>
  <si>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</si>
  <si>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</si>
  <si>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</si>
  <si>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</si>
  <si>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</si>
  <si>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</si>
  <si>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</si>
  <si>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</si>
  <si>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</si>
  <si>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</si>
  <si>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</si>
  <si>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</si>
  <si>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</si>
  <si>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</si>
  <si>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</si>
  <si>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</si>
  <si>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</si>
  <si>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</si>
  <si>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</si>
  <si>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</si>
  <si>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</si>
  <si>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</si>
  <si>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</si>
  <si>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</si>
  <si>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</si>
  <si>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</si>
  <si>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</si>
  <si>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</si>
  <si>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</si>
  <si>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</si>
  <si>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</si>
  <si>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</si>
  <si>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</si>
  <si>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</si>
  <si>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</si>
  <si>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</si>
  <si>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</si>
  <si>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</si>
  <si>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</si>
  <si>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</si>
  <si>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</si>
  <si>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</si>
  <si>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</si>
  <si>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</si>
  <si>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</si>
  <si>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</si>
  <si>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</si>
  <si>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</si>
  <si>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</si>
  <si>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</si>
  <si>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</si>
  <si>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</si>
  <si>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</si>
  <si>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</si>
  <si>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</si>
  <si>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</si>
  <si>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</si>
  <si>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</si>
  <si>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</si>
  <si>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</si>
  <si>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</si>
  <si>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</si>
  <si>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</si>
  <si>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</si>
  <si>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</si>
  <si>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</si>
  <si>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</si>
  <si>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</si>
  <si>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</si>
  <si>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</si>
  <si>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</si>
  <si>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</si>
  <si>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</si>
  <si>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</si>
  <si>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</si>
  <si>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</si>
  <si>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</si>
  <si>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</si>
  <si>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</si>
  <si>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</si>
  <si>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</si>
  <si>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</si>
  <si>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</si>
  <si>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</si>
  <si>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</si>
  <si>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</si>
  <si>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</si>
  <si>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</si>
  <si>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</si>
  <si>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</si>
  <si>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</si>
  <si>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</si>
  <si>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</si>
  <si>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</si>
  <si>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</si>
  <si>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</si>
  <si>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</si>
  <si>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</si>
  <si>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</si>
  <si>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</si>
  <si>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</si>
  <si>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</si>
  <si>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</si>
  <si>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</si>
  <si>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</si>
  <si>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</si>
  <si>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</si>
  <si>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</si>
  <si>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</si>
  <si>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</si>
  <si>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</si>
  <si>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</si>
  <si>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</si>
  <si>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</si>
  <si>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</si>
  <si>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</si>
  <si>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</si>
  <si>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</si>
  <si>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</si>
  <si>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</si>
  <si>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</si>
  <si>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</si>
  <si>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</si>
  <si>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</si>
  <si>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</si>
  <si>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</si>
  <si>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</si>
  <si>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</si>
  <si>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</si>
  <si>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</si>
  <si>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</si>
  <si>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</si>
  <si>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</si>
  <si>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</si>
  <si>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</si>
  <si>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</si>
  <si>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</si>
  <si>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</si>
  <si>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</si>
  <si>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</si>
  <si>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</si>
  <si>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</si>
  <si>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</si>
  <si>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</si>
  <si>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</si>
  <si>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</si>
  <si>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</si>
  <si>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</si>
  <si>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</si>
  <si>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</si>
  <si>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</si>
  <si>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</si>
  <si>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</si>
  <si>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</si>
  <si>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</si>
  <si>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</si>
  <si>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</si>
  <si>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</si>
  <si>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</si>
  <si>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</si>
  <si>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</si>
  <si>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</si>
  <si>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</si>
  <si>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</si>
  <si>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</si>
  <si>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</si>
  <si>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</si>
  <si>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</si>
  <si>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</si>
  <si>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</si>
  <si>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</si>
  <si>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</si>
  <si>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</si>
  <si>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</si>
  <si>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</si>
  <si>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</si>
  <si>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</si>
  <si>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</si>
  <si>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</si>
  <si>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</si>
  <si>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</si>
  <si>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</si>
  <si>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</si>
  <si>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</si>
  <si>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</si>
  <si>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</si>
  <si>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</si>
  <si>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</si>
  <si>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</si>
  <si>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</si>
  <si>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</si>
  <si>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</si>
  <si>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</si>
  <si>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</si>
  <si>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</si>
  <si>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</si>
  <si>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</si>
  <si>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</si>
  <si>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</si>
  <si>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</si>
  <si>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</si>
  <si>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</si>
  <si>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</si>
  <si>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</si>
  <si>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</si>
  <si>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</si>
  <si>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</si>
  <si>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</si>
  <si>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</si>
  <si>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</si>
  <si>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</si>
  <si>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</si>
  <si>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</si>
  <si>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</si>
  <si>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</si>
  <si>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</si>
  <si>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</si>
  <si>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</si>
  <si>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</si>
  <si>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</si>
  <si>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</si>
  <si>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</si>
  <si>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</si>
  <si>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</si>
  <si>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</si>
  <si>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</si>
  <si>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</si>
  <si>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</si>
  <si>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</si>
  <si>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</si>
  <si>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</si>
  <si>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</si>
  <si>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</si>
  <si>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</si>
  <si>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</si>
  <si>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</si>
  <si>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</si>
  <si>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</si>
  <si>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</si>
  <si>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</si>
  <si>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</si>
  <si>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</si>
  <si>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</si>
  <si>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</si>
  <si>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</si>
  <si>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</si>
  <si>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</si>
  <si>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</si>
  <si>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</si>
  <si>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</si>
  <si>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</si>
  <si>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</si>
  <si>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</si>
  <si>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</si>
  <si>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</si>
  <si>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</si>
  <si>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</si>
  <si>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</si>
  <si>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</si>
  <si>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</si>
  <si>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</si>
  <si>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</si>
  <si>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</si>
  <si>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</si>
  <si>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</si>
  <si>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</si>
  <si>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</si>
  <si>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</si>
  <si>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</si>
  <si>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</si>
  <si>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</si>
  <si>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</si>
  <si>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</si>
  <si>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</si>
  <si>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</si>
  <si>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</si>
  <si>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</si>
  <si>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</si>
  <si>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</si>
  <si>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</si>
  <si>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</si>
  <si>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</si>
  <si>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</si>
  <si>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</si>
  <si>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</si>
  <si>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</si>
  <si>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</si>
  <si>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</si>
  <si>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</si>
  <si>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</si>
  <si>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</si>
  <si>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</si>
  <si>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</si>
  <si>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</si>
  <si>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</si>
  <si>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</si>
  <si>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</si>
  <si>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</si>
  <si>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</si>
  <si>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</si>
  <si>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</si>
  <si>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</si>
  <si>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</si>
  <si>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</si>
  <si>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</si>
  <si>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</si>
  <si>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</si>
  <si>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</si>
  <si>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</si>
  <si>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</si>
  <si>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</si>
  <si>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</si>
  <si>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</si>
  <si>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</si>
  <si>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</si>
  <si>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</si>
  <si>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</si>
  <si>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</si>
  <si>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</si>
  <si>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</si>
  <si>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</si>
  <si>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</si>
  <si>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</si>
  <si>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</si>
  <si>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</si>
  <si>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</si>
  <si>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</si>
  <si>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</si>
  <si>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</si>
  <si>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</si>
  <si>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</si>
  <si>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</si>
  <si>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</si>
  <si>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</si>
  <si>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</si>
  <si>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</si>
  <si>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</si>
  <si>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</si>
  <si>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</si>
  <si>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</si>
  <si>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</si>
  <si>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</si>
  <si>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</si>
  <si>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</si>
  <si>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</si>
  <si>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</si>
  <si>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</si>
  <si>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</si>
  <si>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</si>
  <si>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</si>
  <si>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</si>
  <si>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</si>
  <si>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</si>
  <si>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</si>
  <si>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</si>
  <si>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</si>
  <si>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</si>
  <si>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</si>
  <si>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</si>
  <si>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</si>
  <si>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</si>
  <si>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</si>
  <si>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</si>
  <si>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</si>
  <si>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</si>
  <si>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</si>
  <si>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</si>
  <si>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</si>
  <si>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</si>
  <si>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</si>
  <si>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</si>
  <si>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</si>
  <si>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</si>
  <si>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</si>
  <si>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</si>
  <si>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</si>
  <si>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</si>
  <si>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</si>
  <si>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</si>
  <si>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</si>
  <si>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</si>
  <si>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</si>
  <si>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</si>
  <si>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</si>
  <si>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</si>
  <si>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</si>
  <si>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</si>
  <si>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</si>
  <si>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</si>
  <si>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</si>
  <si>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</si>
  <si>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</si>
  <si>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</si>
  <si>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</si>
  <si>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</si>
  <si>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</si>
  <si>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</si>
  <si>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</si>
  <si>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</si>
  <si>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</si>
  <si>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</si>
  <si>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</si>
  <si>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</si>
  <si>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</si>
  <si>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</si>
  <si>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</si>
  <si>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</si>
  <si>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</si>
  <si>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</si>
  <si>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</si>
  <si>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</si>
  <si>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</si>
  <si>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</si>
  <si>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</si>
  <si>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</si>
  <si>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</si>
  <si>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</si>
  <si>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</si>
  <si>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</si>
  <si>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</si>
  <si>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</si>
  <si>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</si>
  <si>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</si>
  <si>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</si>
  <si>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</si>
  <si>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</si>
  <si>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</si>
  <si>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</si>
  <si>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</si>
  <si>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</si>
  <si>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</si>
  <si>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</si>
  <si>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</si>
  <si>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</si>
  <si>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</si>
  <si>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</si>
  <si>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</si>
  <si>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</si>
  <si>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</si>
  <si>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</si>
  <si>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</si>
  <si>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</si>
  <si>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</si>
  <si>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</si>
  <si>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</si>
  <si>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</si>
  <si>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</si>
  <si>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</si>
  <si>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</si>
  <si>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</si>
  <si>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</si>
  <si>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</si>
  <si>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</si>
  <si>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</si>
  <si>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</si>
  <si>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</si>
  <si>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</si>
  <si>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</si>
  <si>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</si>
  <si>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</si>
  <si>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</si>
  <si>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</si>
  <si>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</si>
  <si>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</si>
  <si>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</si>
  <si>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</si>
  <si>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</si>
  <si>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</si>
  <si>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</si>
  <si>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</si>
  <si>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</si>
  <si>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</si>
  <si>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</si>
  <si>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</si>
  <si>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</si>
  <si>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</si>
  <si>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</si>
  <si>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</si>
  <si>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</si>
  <si>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</si>
  <si>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</si>
  <si>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</si>
  <si>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</si>
  <si>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</si>
  <si>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</si>
  <si>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</si>
  <si>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</si>
  <si>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</si>
  <si>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</si>
  <si>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</si>
  <si>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</si>
  <si>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</si>
  <si>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</si>
  <si>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</si>
  <si>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</si>
  <si>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</si>
  <si>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</si>
  <si>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</si>
  <si>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</si>
  <si>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</si>
  <si>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</si>
  <si>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</si>
  <si>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</si>
  <si>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</si>
  <si>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</si>
  <si>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</si>
  <si>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</si>
  <si>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</si>
  <si>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</si>
  <si>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</si>
  <si>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</si>
  <si>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</si>
  <si>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</si>
  <si>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</si>
  <si>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</si>
  <si>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</si>
  <si>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</si>
  <si>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</si>
  <si>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</si>
  <si>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</si>
  <si>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</si>
  <si>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</si>
  <si>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</si>
  <si>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</si>
  <si>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</si>
  <si>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</si>
  <si>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</si>
  <si>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</si>
  <si>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</si>
  <si>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</si>
  <si>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</si>
  <si>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</si>
  <si>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</si>
  <si>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</si>
  <si>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</si>
  <si>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</si>
  <si>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</si>
  <si>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</si>
  <si>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</si>
  <si>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</si>
  <si>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</si>
  <si>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</si>
  <si>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</si>
  <si>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</si>
  <si>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</si>
  <si>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</si>
  <si>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</si>
  <si>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</si>
  <si>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</si>
  <si>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</si>
  <si>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</si>
  <si>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</si>
  <si>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</si>
  <si>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</si>
  <si>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</si>
  <si>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</si>
  <si>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</si>
  <si>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</si>
  <si>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</si>
  <si>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</si>
  <si>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</si>
  <si>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</si>
  <si>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</si>
  <si>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</si>
  <si>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</si>
  <si>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</si>
  <si>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</si>
  <si>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</si>
  <si>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</si>
  <si>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</si>
  <si>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</si>
  <si>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</si>
  <si>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</si>
  <si>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</si>
  <si>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</si>
  <si>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</si>
  <si>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</si>
  <si>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</si>
  <si>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</si>
  <si>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</si>
  <si>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</si>
  <si>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</si>
  <si>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</si>
  <si>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</si>
  <si>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</si>
  <si>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</si>
  <si>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</si>
  <si>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</si>
  <si>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</si>
  <si>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</si>
  <si>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</si>
  <si>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</si>
  <si>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</si>
  <si>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</si>
  <si>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</si>
  <si>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</si>
  <si>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</si>
  <si>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</si>
  <si>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</si>
  <si>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</si>
  <si>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</si>
  <si>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</si>
  <si>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</si>
  <si>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</si>
  <si>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</si>
  <si>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</si>
  <si>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</si>
  <si>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</si>
  <si>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</si>
  <si>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</si>
  <si>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</si>
  <si>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</si>
  <si>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</si>
  <si>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</si>
  <si>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</si>
  <si>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</si>
  <si>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</si>
  <si>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</si>
  <si>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</si>
  <si>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</si>
  <si>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</si>
  <si>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</si>
  <si>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</si>
  <si>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</si>
  <si>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</si>
  <si>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</si>
  <si>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</si>
  <si>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</si>
  <si>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</si>
  <si>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</si>
  <si>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</si>
  <si>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</si>
  <si>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</si>
  <si>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</si>
  <si>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</si>
  <si>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</si>
  <si>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</si>
  <si>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</si>
  <si>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</si>
  <si>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</si>
  <si>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</si>
  <si>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</si>
  <si>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</si>
  <si>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</si>
  <si>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</si>
  <si>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</si>
  <si>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</si>
  <si>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</si>
  <si>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</si>
  <si>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</si>
  <si>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</si>
  <si>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</si>
  <si>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</si>
  <si>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</si>
  <si>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</si>
  <si>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</si>
  <si>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</si>
  <si>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</si>
  <si>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</si>
  <si>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</si>
  <si>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</si>
  <si>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</si>
  <si>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</si>
  <si>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</si>
  <si>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</si>
  <si>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</si>
  <si>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</si>
  <si>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</si>
  <si>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</si>
  <si>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</si>
  <si>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</si>
  <si>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</si>
  <si>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</si>
  <si>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</si>
  <si>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</si>
  <si>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</si>
  <si>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</si>
  <si>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</si>
  <si>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</si>
  <si>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</si>
  <si>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</si>
  <si>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</si>
  <si>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</si>
  <si>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</si>
  <si>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</si>
  <si>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</si>
  <si>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</si>
  <si>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</si>
  <si>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</si>
  <si>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</si>
  <si>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</si>
  <si>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</si>
  <si>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</si>
  <si>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</si>
  <si>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</si>
  <si>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</si>
  <si>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</si>
  <si>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</si>
  <si>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</si>
  <si>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</si>
  <si>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</si>
  <si>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</si>
  <si>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</si>
  <si>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</si>
  <si>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</si>
  <si>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</si>
  <si>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</si>
  <si>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</si>
  <si>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</si>
  <si>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</si>
  <si>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</si>
  <si>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</si>
  <si>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</si>
  <si>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</si>
  <si>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</si>
  <si>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</si>
  <si>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</si>
  <si>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</si>
  <si>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</si>
  <si>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</si>
  <si>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</si>
  <si>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</si>
  <si>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</si>
  <si>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</si>
  <si>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</si>
  <si>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</si>
  <si>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</si>
  <si>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</si>
  <si>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</si>
  <si>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</si>
  <si>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</si>
  <si>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</si>
  <si>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</si>
  <si>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</si>
  <si>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</si>
  <si>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</si>
  <si>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</si>
  <si>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</si>
  <si>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</si>
  <si>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</si>
  <si>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</si>
  <si>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</si>
  <si>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</si>
  <si>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</si>
  <si>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</si>
  <si>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</si>
  <si>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</si>
  <si>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</si>
  <si>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</si>
  <si>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</si>
  <si>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</si>
  <si>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</si>
  <si>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</si>
  <si>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</si>
  <si>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</si>
  <si>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</si>
  <si>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</si>
  <si>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</si>
  <si>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</si>
  <si>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</si>
  <si>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</si>
  <si>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</si>
  <si>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</si>
  <si>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</si>
  <si>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</si>
  <si>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</si>
  <si>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</si>
  <si>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</si>
  <si>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</si>
  <si>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</si>
  <si>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</si>
  <si>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</si>
  <si>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</si>
  <si>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</si>
  <si>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</si>
  <si>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</si>
  <si>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</si>
  <si>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</si>
  <si>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</si>
  <si>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</si>
  <si>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</si>
  <si>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</si>
  <si>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</si>
  <si>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</si>
  <si>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</si>
  <si>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</si>
  <si>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</si>
  <si>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</si>
  <si>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</si>
  <si>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</si>
  <si>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</si>
  <si>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</si>
  <si>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</si>
  <si>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</si>
  <si>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</si>
  <si>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</si>
  <si>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</si>
  <si>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</si>
  <si>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</si>
  <si>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</si>
  <si>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</si>
  <si>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</si>
  <si>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</si>
  <si>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</si>
  <si>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</si>
  <si>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</si>
  <si>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</si>
  <si>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</si>
  <si>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</si>
  <si>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</si>
  <si>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</si>
  <si>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</si>
  <si>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</si>
  <si>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</si>
  <si>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</si>
  <si>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</si>
  <si>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</si>
  <si>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</si>
  <si>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</si>
  <si>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</si>
  <si>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</si>
  <si>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</si>
  <si>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</si>
  <si>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</si>
  <si>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</si>
  <si>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</si>
  <si>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</si>
  <si>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</si>
  <si>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</si>
  <si>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</si>
  <si>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</si>
  <si>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</si>
  <si>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</si>
  <si>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</si>
  <si>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</si>
  <si>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</si>
  <si>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</si>
  <si>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</si>
  <si>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</si>
  <si>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</si>
  <si>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</si>
  <si>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</si>
  <si>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</si>
  <si>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</si>
  <si>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</si>
  <si>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</si>
  <si>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</si>
  <si>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</si>
  <si>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</si>
  <si>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</si>
  <si>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</si>
  <si>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</si>
  <si>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</si>
  <si>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</si>
  <si>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</si>
  <si>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</si>
  <si>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</si>
  <si>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</si>
  <si>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</si>
  <si>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</si>
  <si>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</si>
  <si>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</si>
  <si>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</si>
  <si>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</si>
  <si>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</si>
  <si>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</si>
  <si>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</si>
  <si>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</si>
  <si>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</si>
  <si>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</si>
  <si>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</si>
  <si>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</si>
  <si>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</si>
  <si>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</si>
  <si>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</si>
  <si>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</si>
  <si>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</si>
  <si>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</si>
  <si>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</si>
  <si>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</si>
  <si>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</si>
  <si>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</si>
  <si>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</si>
  <si>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</si>
  <si>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</si>
  <si>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</si>
  <si>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</si>
  <si>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</si>
  <si>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</si>
  <si>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</si>
  <si>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</si>
  <si>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</si>
  <si>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</si>
  <si>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</si>
  <si>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</si>
  <si>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</si>
  <si>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</si>
  <si>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</si>
  <si>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</si>
  <si>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</si>
  <si>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</si>
  <si>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</si>
  <si>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</si>
  <si>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</si>
  <si>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</si>
  <si>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</si>
  <si>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</si>
  <si>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</si>
  <si>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</si>
  <si>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</si>
  <si>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</si>
  <si>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</si>
  <si>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</si>
  <si>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</si>
  <si>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</si>
  <si>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</si>
  <si>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</si>
  <si>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</si>
  <si>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</si>
  <si>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</si>
  <si>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</si>
  <si>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</si>
  <si>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</si>
  <si>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</si>
  <si>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</si>
  <si>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</si>
  <si>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</si>
  <si>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</si>
  <si>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</si>
  <si>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</si>
  <si>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</si>
  <si>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</si>
  <si>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</si>
  <si>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</si>
  <si>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</si>
  <si>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</si>
  <si>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</si>
  <si>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</si>
  <si>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</si>
  <si>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</si>
  <si>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</si>
  <si>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</si>
  <si>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</si>
  <si>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</si>
  <si>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</si>
  <si>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</si>
  <si>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</si>
  <si>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</si>
  <si>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</si>
  <si>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</si>
  <si>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</si>
  <si>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</si>
  <si>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</si>
  <si>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</si>
  <si>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</si>
  <si>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</si>
  <si>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</si>
  <si>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</si>
  <si>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</si>
  <si>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</si>
  <si>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</si>
  <si>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</si>
  <si>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</si>
  <si>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</si>
  <si>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</si>
  <si>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</si>
  <si>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</si>
  <si>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</si>
  <si>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</si>
  <si>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</si>
  <si>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</si>
  <si>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</si>
  <si>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</si>
  <si>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</si>
  <si>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</si>
  <si>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</si>
  <si>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</si>
  <si>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</si>
  <si>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</si>
  <si>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</si>
  <si>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</si>
  <si>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</si>
  <si>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</si>
  <si>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</si>
  <si>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</si>
  <si>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</si>
  <si>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</si>
  <si>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</si>
  <si>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</si>
  <si>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</si>
  <si>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</si>
  <si>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</si>
  <si>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</si>
  <si>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</si>
  <si>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</si>
  <si>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</si>
  <si>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</si>
  <si>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</si>
  <si>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</si>
  <si>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</si>
  <si>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</si>
  <si>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</si>
  <si>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</si>
  <si>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</si>
  <si>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</si>
  <si>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</si>
  <si>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</si>
  <si>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</si>
  <si>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</si>
  <si>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</si>
  <si>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</si>
  <si>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</si>
  <si>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</si>
  <si>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</si>
  <si>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</si>
  <si>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</si>
  <si>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</si>
  <si>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</si>
  <si>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</si>
  <si>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</si>
  <si>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</si>
  <si>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</si>
  <si>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</si>
  <si>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</si>
  <si>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</si>
  <si>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</si>
  <si>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</si>
  <si>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</si>
  <si>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</si>
  <si>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</si>
  <si>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</si>
  <si>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</si>
  <si>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</si>
  <si>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</si>
  <si>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</si>
  <si>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</si>
  <si>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</si>
  <si>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</si>
  <si>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</si>
  <si>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</si>
  <si>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</si>
  <si>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</si>
  <si>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</si>
  <si>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</si>
  <si>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</si>
  <si>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</si>
  <si>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</si>
  <si>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</si>
  <si>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</si>
  <si>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</si>
  <si>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</si>
  <si>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</si>
  <si>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</si>
  <si>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</si>
  <si>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</si>
  <si>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</si>
  <si>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</si>
  <si>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</si>
  <si>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</si>
  <si>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</si>
  <si>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</si>
  <si>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</si>
  <si>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</si>
  <si>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</si>
  <si>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</si>
  <si>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</si>
  <si>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</si>
  <si>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</si>
  <si>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</si>
  <si>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</si>
  <si>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</si>
  <si>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</si>
  <si>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</si>
  <si>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</si>
  <si>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</si>
  <si>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</si>
  <si>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</si>
  <si>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</si>
  <si>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</si>
  <si>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</si>
  <si>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</si>
  <si>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</si>
  <si>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</si>
  <si>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</si>
  <si>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</si>
  <si>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</si>
  <si>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</si>
  <si>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</si>
  <si>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</si>
  <si>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</si>
  <si>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</si>
  <si>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</si>
  <si>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</si>
  <si>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</si>
  <si>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</si>
  <si>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</si>
  <si>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</si>
  <si>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</si>
  <si>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</si>
  <si>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</si>
  <si>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</si>
  <si>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</si>
  <si>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</si>
  <si>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</si>
  <si>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</si>
  <si>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</si>
  <si>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</si>
  <si>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</si>
  <si>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</si>
  <si>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</si>
  <si>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</si>
  <si>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</si>
  <si>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</si>
  <si>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</si>
  <si>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</si>
  <si>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</si>
  <si>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</si>
  <si>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</si>
  <si>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</si>
  <si>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</si>
  <si>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</si>
  <si>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</si>
  <si>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</si>
  <si>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</si>
  <si>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</si>
  <si>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</si>
  <si>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</si>
  <si>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</si>
  <si>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</si>
  <si>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</si>
  <si>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</si>
  <si>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</si>
  <si>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</si>
  <si>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</si>
  <si>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</si>
  <si>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</si>
  <si>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</si>
  <si>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</si>
  <si>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</si>
  <si>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</si>
  <si>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</si>
  <si>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</si>
  <si>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</si>
  <si>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</si>
  <si>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</si>
  <si>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</si>
  <si>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</si>
  <si>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</si>
  <si>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</si>
  <si>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</si>
  <si>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</si>
  <si>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</si>
  <si>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</si>
  <si>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</si>
  <si>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</si>
  <si>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</si>
  <si>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</si>
  <si>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</si>
  <si>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</si>
  <si>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</si>
  <si>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</si>
  <si>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</si>
  <si>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</si>
  <si>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</si>
  <si>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</si>
  <si>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</si>
  <si>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</si>
  <si>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</si>
  <si>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</si>
  <si>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</si>
  <si>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</si>
  <si>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</si>
  <si>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</si>
  <si>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</si>
  <si>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</si>
  <si>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</si>
  <si>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</si>
  <si>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</si>
  <si>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</si>
  <si>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</si>
  <si>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</si>
  <si>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</si>
  <si>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</si>
  <si>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</si>
  <si>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</si>
  <si>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</si>
  <si>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</si>
  <si>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</si>
  <si>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</si>
  <si>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</si>
  <si>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</si>
  <si>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</si>
  <si>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</si>
  <si>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</si>
  <si>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</si>
  <si>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</si>
  <si>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</si>
  <si>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</si>
  <si>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</si>
  <si>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</si>
  <si>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</si>
  <si>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</si>
  <si>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</si>
  <si>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</si>
  <si>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</si>
  <si>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</si>
  <si>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</si>
  <si>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</si>
  <si>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</si>
  <si>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</si>
  <si>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</si>
  <si>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</si>
  <si>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</si>
  <si>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</si>
  <si>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</si>
  <si>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</si>
  <si>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</si>
  <si>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</si>
  <si>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</si>
  <si>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</si>
  <si>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</si>
  <si>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</si>
  <si>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</si>
  <si>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</si>
  <si>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</si>
  <si>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</si>
  <si>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</si>
  <si>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</si>
  <si>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</si>
  <si>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</si>
  <si>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</si>
  <si>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</si>
  <si>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</si>
  <si>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</si>
  <si>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</si>
  <si>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</si>
  <si>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</si>
  <si>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</si>
  <si>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</si>
  <si>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</si>
  <si>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</si>
  <si>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</si>
  <si>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</si>
  <si>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</si>
  <si>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</si>
  <si>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</si>
  <si>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</si>
  <si>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</si>
  <si>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</si>
  <si>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</si>
  <si>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</si>
  <si>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</si>
  <si>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</si>
  <si>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</si>
  <si>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</si>
  <si>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</si>
  <si>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</si>
  <si>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</si>
  <si>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</si>
  <si>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</si>
  <si>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</si>
  <si>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</si>
  <si>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</si>
  <si>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</si>
  <si>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</si>
  <si>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</si>
  <si>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</si>
  <si>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</si>
  <si>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</si>
  <si>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</si>
  <si>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</si>
  <si>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</si>
  <si>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</si>
  <si>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</si>
  <si>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</si>
  <si>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</si>
  <si>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</si>
  <si>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</si>
  <si>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</si>
  <si>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</si>
  <si>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</si>
  <si>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</si>
  <si>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</si>
  <si>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</si>
  <si>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</si>
  <si>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</si>
  <si>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</si>
  <si>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</si>
  <si>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</si>
  <si>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</si>
  <si>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</si>
  <si>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</si>
  <si>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</si>
  <si>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</si>
  <si>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</si>
  <si>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</si>
  <si>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</si>
  <si>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</si>
  <si>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</si>
  <si>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</si>
  <si>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</si>
  <si>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</si>
  <si>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</si>
  <si>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</si>
  <si>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</si>
  <si>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</si>
  <si>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</si>
  <si>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</si>
  <si>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</si>
  <si>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</si>
  <si>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</si>
  <si>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</si>
  <si>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</si>
  <si>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</si>
  <si>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</si>
  <si>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</si>
  <si>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</si>
  <si>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</si>
  <si>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</si>
  <si>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</si>
  <si>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</si>
  <si>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</si>
  <si>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</si>
  <si>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</si>
  <si>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</si>
  <si>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</si>
  <si>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</si>
  <si>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</si>
  <si>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</si>
  <si>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</si>
  <si>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</si>
  <si>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</si>
  <si>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</si>
  <si>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</si>
  <si>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</si>
  <si>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</si>
  <si>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</si>
  <si>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</si>
  <si>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</si>
  <si>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</si>
  <si>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</si>
  <si>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</si>
  <si>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</si>
  <si>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</si>
  <si>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</si>
  <si>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</si>
  <si>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</si>
  <si>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</si>
  <si>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</si>
  <si>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</si>
  <si>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</si>
  <si>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</si>
  <si>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</si>
  <si>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</si>
  <si>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</si>
  <si>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</si>
  <si>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</si>
  <si>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</si>
  <si>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</si>
  <si>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</si>
  <si>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</si>
  <si>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</si>
  <si>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</si>
  <si>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</si>
  <si>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</si>
  <si>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</si>
  <si>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</si>
  <si>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</si>
  <si>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</si>
  <si>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</si>
  <si>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</si>
  <si>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</si>
  <si>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</si>
  <si>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</si>
  <si>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</si>
  <si>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</si>
  <si>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</si>
  <si>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</si>
  <si>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</si>
  <si>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</si>
  <si>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</si>
  <si>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</si>
  <si>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</si>
  <si>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</si>
  <si>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</si>
  <si>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</si>
  <si>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</si>
  <si>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</si>
  <si>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</si>
  <si>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</si>
  <si>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</si>
  <si>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</si>
  <si>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</si>
  <si>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</si>
  <si>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</si>
  <si>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</si>
  <si>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</si>
  <si>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</si>
  <si>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</si>
  <si>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</si>
  <si>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</si>
  <si>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</si>
  <si>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</si>
  <si>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</si>
  <si>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</si>
  <si>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</si>
  <si>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</si>
  <si>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</si>
  <si>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</si>
  <si>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</si>
  <si>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</si>
  <si>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</si>
  <si>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</si>
  <si>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</si>
  <si>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</si>
  <si>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</si>
  <si>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</si>
  <si>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</si>
  <si>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</si>
  <si>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</si>
  <si>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</si>
  <si>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</si>
  <si>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</si>
  <si>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</si>
  <si>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</si>
  <si>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</si>
  <si>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</si>
  <si>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</si>
  <si>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</si>
  <si>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</si>
  <si>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</si>
  <si>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</si>
  <si>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</si>
  <si>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</si>
  <si>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</si>
  <si>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</si>
  <si>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</si>
  <si>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</si>
  <si>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</si>
  <si>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</si>
  <si>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</si>
  <si>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</si>
  <si>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</si>
  <si>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</si>
  <si>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</si>
  <si>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</si>
  <si>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</si>
  <si>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</si>
  <si>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</si>
  <si>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</si>
  <si>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</si>
  <si>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</si>
  <si>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</si>
  <si>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</si>
  <si>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</si>
  <si>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</si>
  <si>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</si>
  <si>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</si>
  <si>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</si>
  <si>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</si>
  <si>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</si>
  <si>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</si>
  <si>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</si>
  <si>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</si>
  <si>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</si>
  <si>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</si>
  <si>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</si>
  <si>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</si>
  <si>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</si>
  <si>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</si>
  <si>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</si>
  <si>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</si>
  <si>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</si>
  <si>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</si>
  <si>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</si>
  <si>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</si>
  <si>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</si>
  <si>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</si>
  <si>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</si>
  <si>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</si>
  <si>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</si>
  <si>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</si>
  <si>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</si>
  <si>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</si>
  <si>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</si>
  <si>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</si>
  <si>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</si>
  <si>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</si>
  <si>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</si>
  <si>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</si>
  <si>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</si>
  <si>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</si>
  <si>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</si>
  <si>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</si>
  <si>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</si>
  <si>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</si>
  <si>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</si>
  <si>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</si>
  <si>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</si>
  <si>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</si>
  <si>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</si>
  <si>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</si>
  <si>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</si>
  <si>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</si>
  <si>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</si>
  <si>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</si>
  <si>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</si>
  <si>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</si>
  <si>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</si>
  <si>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</si>
  <si>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</si>
  <si>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</si>
  <si>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</si>
  <si>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</si>
  <si>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</si>
  <si>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</si>
  <si>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</si>
  <si>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</si>
  <si>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</si>
  <si>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</si>
  <si>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</si>
  <si>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</si>
  <si>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</si>
  <si>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</si>
  <si>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</si>
  <si>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</si>
  <si>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</si>
  <si>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</si>
  <si>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</si>
  <si>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</si>
  <si>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</si>
  <si>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</si>
  <si>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</si>
  <si>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</si>
  <si>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</si>
  <si>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</si>
  <si>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</si>
  <si>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</si>
  <si>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</si>
  <si>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</si>
  <si>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</si>
  <si>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</si>
  <si>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</si>
  <si>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</si>
  <si>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</si>
  <si>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</si>
  <si>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</si>
  <si>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</si>
  <si>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</si>
  <si>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</si>
  <si>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</si>
  <si>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</si>
  <si>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</si>
  <si>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</si>
  <si>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</si>
  <si>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</si>
  <si>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</si>
  <si>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</si>
  <si>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</si>
  <si>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</si>
  <si>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</si>
  <si>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</si>
  <si>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</si>
  <si>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</si>
  <si>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</si>
  <si>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</si>
  <si>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</si>
  <si>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</si>
  <si>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</si>
  <si>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</si>
  <si>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</si>
  <si>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</si>
  <si>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</si>
  <si>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</si>
  <si>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</si>
  <si>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</si>
  <si>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</si>
  <si>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</si>
  <si>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</si>
  <si>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</si>
  <si>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</si>
  <si>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</si>
  <si>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</si>
  <si>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</si>
  <si>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</si>
  <si>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</si>
  <si>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</si>
  <si>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</si>
  <si>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</si>
  <si>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</si>
  <si>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</si>
  <si>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</si>
  <si>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</si>
  <si>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</si>
  <si>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</si>
  <si>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</si>
  <si>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</si>
  <si>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</si>
  <si>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</si>
  <si>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</si>
  <si>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</si>
  <si>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</si>
  <si>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</si>
  <si>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</si>
  <si>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</si>
  <si>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</si>
  <si>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</si>
  <si>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</si>
  <si>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</si>
  <si>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</si>
  <si>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</si>
  <si>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</si>
  <si>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</si>
  <si>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</si>
  <si>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</si>
  <si>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</si>
  <si>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</si>
  <si>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</si>
  <si>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</si>
  <si>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</si>
  <si>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</si>
  <si>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</si>
  <si>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</si>
  <si>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</si>
  <si>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</si>
  <si>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</si>
  <si>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</si>
  <si>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</si>
  <si>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</si>
  <si>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</si>
  <si>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</si>
  <si>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</si>
  <si>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</si>
  <si>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</si>
  <si>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</si>
  <si>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</si>
  <si>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</si>
  <si>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</si>
  <si>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</si>
  <si>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</si>
  <si>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</si>
  <si>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</si>
  <si>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</si>
  <si>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</si>
  <si>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</si>
  <si>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</si>
  <si>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</si>
  <si>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</si>
  <si>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</si>
  <si>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</si>
  <si>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</si>
  <si>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</si>
  <si>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</si>
  <si>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</si>
  <si>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</si>
  <si>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</si>
  <si>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</si>
  <si>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</si>
  <si>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</si>
  <si>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</si>
  <si>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</si>
  <si>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</si>
  <si>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</si>
  <si>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</si>
  <si>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</si>
  <si>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</si>
  <si>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</si>
  <si>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</si>
  <si>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</si>
  <si>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</si>
  <si>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</si>
  <si>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</si>
  <si>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</si>
  <si>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</si>
  <si>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</si>
  <si>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</si>
  <si>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</si>
  <si>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</si>
  <si>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</si>
  <si>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</si>
  <si>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</si>
  <si>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</si>
  <si>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</si>
  <si>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</si>
  <si>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</si>
  <si>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</si>
  <si>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</si>
  <si>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</si>
  <si>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</si>
  <si>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</si>
  <si>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</si>
  <si>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</si>
  <si>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</si>
  <si>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</si>
  <si>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</si>
  <si>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</si>
  <si>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</si>
  <si>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</si>
  <si>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</si>
  <si>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</si>
  <si>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</si>
  <si>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</si>
  <si>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</si>
  <si>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</si>
  <si>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</si>
  <si>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</si>
  <si>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</si>
  <si>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</si>
  <si>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</si>
  <si>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</si>
  <si>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</si>
  <si>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</si>
  <si>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</si>
  <si>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</si>
  <si>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</si>
  <si>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</si>
  <si>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</si>
  <si>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</si>
  <si>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</si>
  <si>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</si>
  <si>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</si>
  <si>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</si>
  <si>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</si>
  <si>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</si>
  <si>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</si>
  <si>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</si>
  <si>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</si>
  <si>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</si>
  <si>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</si>
  <si>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</si>
  <si>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</si>
  <si>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</si>
  <si>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</si>
  <si>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</si>
  <si>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</si>
  <si>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</si>
  <si>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</si>
  <si>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</si>
  <si>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</si>
  <si>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</si>
  <si>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</si>
  <si>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</si>
  <si>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</si>
  <si>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</si>
  <si>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</si>
  <si>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</si>
  <si>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</si>
  <si>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</si>
  <si>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</si>
  <si>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</si>
  <si>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</si>
  <si>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</si>
  <si>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</si>
  <si>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</si>
  <si>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</si>
  <si>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</si>
  <si>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</si>
  <si>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</si>
  <si>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</si>
  <si>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</si>
  <si>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</si>
  <si>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</si>
  <si>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</si>
  <si>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</si>
  <si>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</si>
  <si>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</si>
  <si>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</si>
  <si>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</si>
  <si>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</si>
  <si>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</si>
  <si>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</si>
  <si>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</si>
  <si>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</si>
  <si>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</si>
  <si>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</si>
  <si>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</si>
  <si>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</si>
  <si>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</si>
  <si>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</si>
  <si>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</si>
  <si>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</si>
  <si>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</si>
  <si>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</si>
  <si>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</si>
  <si>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</si>
  <si>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</si>
  <si>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</si>
  <si>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</si>
  <si>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</si>
  <si>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</si>
  <si>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</si>
  <si>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</si>
  <si>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</si>
  <si>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</si>
  <si>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</si>
  <si>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</si>
  <si>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</si>
  <si>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</si>
  <si>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</si>
  <si>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</si>
  <si>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</si>
  <si>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</si>
  <si>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</si>
  <si>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</si>
  <si>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</si>
  <si>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</si>
  <si>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</si>
  <si>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</si>
  <si>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</si>
  <si>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</si>
  <si>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</si>
  <si>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</si>
  <si>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</si>
  <si>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</si>
  <si>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</si>
  <si>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</si>
  <si>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</si>
  <si>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</si>
  <si>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</si>
  <si>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</si>
  <si>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</si>
  <si>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</si>
  <si>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</si>
  <si>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</si>
  <si>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</si>
  <si>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</si>
  <si>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</si>
  <si>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</si>
  <si>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</si>
  <si>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</si>
  <si>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</si>
  <si>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</si>
  <si>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</si>
  <si>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</si>
  <si>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</si>
  <si>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</si>
  <si>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</si>
  <si>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</si>
  <si>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</si>
  <si>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</si>
  <si>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</si>
  <si>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</si>
  <si>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</si>
  <si>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</si>
  <si>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</si>
  <si>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</si>
  <si>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</si>
  <si>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</si>
  <si>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</si>
  <si>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</si>
  <si>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</si>
  <si>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</si>
  <si>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</si>
  <si>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</si>
  <si>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</si>
  <si>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</si>
  <si>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</si>
  <si>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</si>
  <si>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</si>
  <si>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</si>
  <si>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</si>
  <si>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</si>
  <si>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</si>
  <si>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</si>
  <si>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</si>
  <si>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</si>
  <si>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</si>
  <si>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</si>
  <si>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</si>
  <si>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</si>
  <si>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</si>
  <si>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</si>
  <si>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</si>
  <si>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</si>
  <si>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</si>
  <si>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</si>
  <si>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</si>
  <si>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</si>
  <si>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</si>
  <si>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</si>
  <si>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</si>
  <si>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</si>
  <si>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</si>
  <si>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</si>
  <si>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</si>
  <si>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</si>
  <si>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</si>
  <si>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</si>
  <si>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</si>
  <si>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</si>
  <si>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</si>
  <si>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</si>
  <si>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</si>
  <si>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</si>
  <si>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</si>
  <si>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</si>
  <si>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</si>
  <si>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</si>
  <si>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</si>
  <si>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</si>
  <si>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</si>
  <si>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</si>
  <si>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</si>
  <si>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</si>
  <si>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</si>
  <si>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</si>
  <si>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</si>
  <si>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</si>
  <si>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</si>
  <si>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</si>
  <si>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</si>
  <si>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</si>
  <si>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</si>
  <si>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</si>
  <si>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</si>
  <si>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</si>
  <si>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</si>
  <si>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</si>
  <si>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</si>
  <si>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</si>
  <si>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</si>
  <si>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</si>
  <si>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</si>
  <si>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</si>
  <si>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</si>
  <si>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</si>
  <si>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</si>
  <si>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</si>
  <si>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</si>
  <si>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</si>
  <si>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</si>
  <si>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</si>
  <si>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</si>
  <si>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</si>
  <si>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</si>
  <si>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</si>
  <si>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</si>
  <si>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</si>
  <si>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</si>
  <si>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</si>
  <si>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</si>
  <si>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</si>
  <si>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</si>
  <si>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</si>
  <si>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</si>
  <si>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</si>
  <si>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</si>
  <si>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</si>
  <si>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</si>
  <si>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</si>
  <si>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</si>
  <si>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</si>
  <si>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</si>
  <si>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</si>
  <si>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</si>
  <si>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</si>
  <si>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</si>
  <si>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</si>
  <si>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</si>
  <si>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</si>
  <si>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</si>
  <si>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</si>
  <si>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</si>
  <si>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</si>
  <si>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</si>
  <si>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</si>
  <si>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</si>
  <si>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</si>
  <si>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</si>
  <si>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</si>
  <si>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</si>
  <si>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</si>
  <si>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</si>
  <si>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</si>
  <si>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</si>
  <si>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</si>
  <si>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</si>
  <si>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</si>
  <si>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</si>
  <si>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</si>
  <si>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</si>
  <si>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</si>
  <si>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</si>
  <si>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</si>
  <si>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</si>
  <si>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</si>
  <si>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</si>
  <si>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</si>
  <si>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</si>
  <si>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</si>
  <si>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</si>
  <si>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</si>
  <si>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</si>
  <si>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</si>
  <si>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</si>
  <si>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</si>
  <si>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</si>
  <si>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</si>
  <si>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</si>
  <si>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</si>
  <si>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</si>
  <si>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</si>
  <si>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</si>
  <si>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</si>
  <si>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</si>
  <si>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</si>
  <si>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</si>
  <si>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</si>
  <si>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</si>
  <si>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</si>
  <si>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</si>
  <si>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</si>
  <si>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</si>
  <si>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</si>
  <si>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</si>
  <si>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</si>
  <si>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</si>
  <si>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</si>
  <si>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</si>
  <si>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</si>
  <si>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</si>
  <si>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</si>
  <si>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</si>
  <si>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</si>
  <si>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</si>
  <si>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</si>
  <si>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</si>
  <si>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</si>
  <si>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</si>
  <si>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</si>
  <si>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</si>
  <si>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</si>
  <si>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</si>
  <si>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</si>
  <si>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</si>
  <si>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</si>
  <si>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</si>
  <si>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</si>
  <si>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</si>
  <si>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</si>
  <si>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</si>
  <si>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</si>
  <si>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</si>
  <si>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</si>
  <si>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</si>
  <si>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</si>
  <si>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</si>
  <si>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</si>
  <si>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</si>
  <si>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</si>
  <si>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</si>
  <si>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</si>
  <si>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</si>
  <si>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</si>
  <si>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</si>
  <si>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</si>
  <si>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</si>
  <si>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</si>
  <si>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</si>
  <si>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</si>
  <si>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</si>
  <si>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</si>
  <si>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</si>
  <si>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</si>
  <si>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</si>
  <si>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</si>
  <si>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</si>
  <si>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</si>
  <si>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</si>
  <si>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</si>
  <si>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</si>
  <si>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</si>
  <si>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</si>
  <si>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</si>
  <si>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</si>
  <si>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</si>
  <si>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</si>
  <si>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</si>
  <si>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</si>
  <si>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</si>
  <si>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</si>
  <si>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</si>
  <si>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</si>
  <si>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</si>
  <si>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</si>
  <si>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</si>
  <si>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</si>
  <si>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</si>
  <si>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</si>
  <si>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</si>
  <si>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</si>
  <si>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</si>
  <si>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</si>
  <si>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</si>
  <si>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</si>
  <si>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</si>
  <si>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</si>
  <si>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</si>
  <si>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</si>
  <si>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</si>
  <si>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</si>
  <si>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</si>
  <si>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</si>
  <si>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</si>
  <si>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</si>
  <si>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</si>
  <si>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</si>
  <si>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</si>
  <si>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</si>
  <si>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</si>
  <si>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</si>
  <si>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</si>
  <si>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</si>
  <si>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</si>
  <si>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</si>
  <si>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</si>
  <si>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</si>
  <si>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</si>
  <si>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</si>
  <si>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</si>
  <si>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</si>
  <si>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</si>
  <si>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</si>
  <si>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</si>
  <si>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</si>
  <si>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</si>
  <si>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</si>
  <si>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</si>
  <si>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</si>
  <si>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</si>
  <si>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</si>
  <si>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</si>
  <si>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</si>
  <si>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</si>
  <si>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</si>
  <si>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</si>
  <si>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</si>
  <si>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</si>
  <si>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</si>
  <si>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</si>
  <si>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</si>
  <si>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</si>
  <si>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</si>
  <si>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</si>
  <si>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</si>
  <si>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</si>
  <si>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</si>
  <si>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</si>
  <si>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</si>
  <si>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</si>
  <si>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</si>
  <si>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</si>
  <si>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</si>
  <si>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</si>
  <si>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</si>
  <si>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</si>
  <si>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</si>
  <si>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</si>
  <si>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</si>
  <si>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</si>
  <si>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</si>
  <si>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</si>
  <si>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</si>
  <si>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</si>
  <si>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</si>
  <si>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</si>
  <si>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</si>
  <si>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</si>
  <si>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</si>
  <si>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</si>
  <si>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</si>
  <si>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</si>
  <si>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</si>
  <si>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</si>
  <si>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</si>
  <si>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</si>
  <si>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</si>
  <si>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</si>
  <si>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</si>
  <si>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</si>
  <si>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</si>
  <si>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</si>
  <si>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</si>
  <si>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</si>
  <si>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</si>
  <si>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</si>
  <si>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</si>
  <si>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</si>
  <si>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</si>
  <si>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</si>
  <si>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</si>
  <si>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</si>
  <si>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</si>
  <si>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</si>
  <si>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</si>
  <si>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</si>
  <si>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</si>
  <si>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</si>
  <si>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</si>
  <si>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</si>
  <si>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</si>
  <si>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</si>
  <si>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</si>
  <si>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</si>
  <si>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</si>
  <si>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</si>
  <si>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</si>
  <si>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</si>
  <si>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</si>
  <si>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</si>
  <si>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</si>
  <si>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</si>
  <si>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</si>
  <si>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</si>
  <si>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</si>
  <si>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</si>
  <si>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</si>
  <si>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</si>
  <si>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</si>
  <si>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</si>
  <si>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</si>
  <si>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</si>
  <si>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</si>
  <si>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</si>
  <si>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</si>
  <si>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</si>
  <si>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</si>
  <si>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</si>
  <si>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</si>
  <si>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</si>
  <si>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</si>
  <si>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</si>
  <si>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</si>
  <si>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</si>
  <si>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</si>
  <si>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</si>
  <si>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</si>
  <si>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</si>
  <si>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</si>
  <si>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</si>
  <si>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</si>
  <si>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</si>
  <si>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</si>
  <si>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</si>
  <si>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</si>
  <si>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</si>
  <si>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</si>
  <si>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</si>
  <si>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</si>
  <si>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</si>
  <si>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</si>
  <si>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</si>
  <si>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</si>
  <si>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</si>
  <si>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</si>
  <si>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</si>
  <si>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</si>
  <si>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</si>
  <si>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</si>
  <si>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</si>
  <si>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</si>
  <si>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</si>
  <si>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</si>
  <si>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</si>
  <si>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</si>
  <si>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</si>
  <si>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</si>
  <si>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</si>
  <si>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</si>
  <si>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</si>
  <si>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</si>
  <si>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</si>
  <si>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</si>
  <si>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</si>
  <si>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</si>
  <si>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</si>
  <si>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</si>
  <si>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</si>
  <si>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</si>
  <si>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</si>
  <si>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</si>
  <si>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</si>
  <si>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</si>
  <si>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</si>
  <si>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</si>
  <si>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</si>
  <si>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</si>
  <si>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</si>
  <si>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</si>
  <si>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</si>
  <si>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</si>
  <si>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</si>
  <si>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</si>
  <si>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</si>
  <si>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</si>
  <si>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</si>
  <si>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</si>
  <si>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</si>
  <si>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</si>
  <si>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</si>
  <si>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</si>
  <si>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</si>
  <si>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</si>
  <si>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</si>
  <si>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</si>
  <si>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</si>
  <si>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</si>
  <si>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</si>
  <si>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</si>
  <si>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</si>
  <si>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</si>
  <si>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</si>
  <si>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</si>
  <si>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</si>
  <si>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</si>
  <si>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</si>
  <si>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</si>
  <si>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</si>
  <si>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</si>
  <si>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</si>
  <si>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</si>
  <si>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</si>
  <si>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</si>
  <si>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</si>
  <si>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</si>
  <si>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</si>
  <si>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</si>
  <si>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</si>
  <si>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</si>
  <si>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</si>
  <si>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</si>
  <si>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</si>
  <si>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</si>
  <si>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</si>
  <si>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</si>
  <si>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</si>
  <si>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</si>
  <si>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</si>
  <si>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</si>
  <si>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</si>
  <si>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</si>
  <si>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</si>
  <si>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</si>
  <si>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</si>
  <si>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</si>
  <si>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</si>
  <si>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</si>
  <si>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</si>
  <si>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</si>
  <si>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</si>
  <si>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</si>
  <si>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</si>
  <si>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</si>
  <si>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</si>
  <si>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</si>
  <si>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</si>
  <si>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</si>
  <si>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</si>
  <si>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</si>
  <si>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</si>
  <si>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</si>
  <si>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</si>
  <si>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</si>
  <si>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</si>
  <si>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</si>
  <si>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</si>
  <si>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</si>
  <si>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</si>
  <si>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</si>
  <si>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</si>
  <si>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</si>
  <si>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</si>
  <si>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</si>
  <si>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</si>
  <si>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</si>
  <si>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</si>
  <si>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</si>
  <si>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</si>
  <si>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</si>
  <si>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</si>
  <si>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</si>
  <si>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</si>
  <si>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</si>
  <si>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</si>
  <si>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</si>
  <si>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</si>
  <si>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</si>
  <si>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</si>
  <si>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</si>
  <si>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</si>
  <si>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</si>
  <si>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</si>
  <si>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</si>
  <si>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</si>
  <si>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</si>
  <si>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</si>
  <si>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</si>
  <si>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</si>
  <si>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</si>
  <si>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</si>
  <si>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</si>
  <si>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</si>
  <si>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</si>
  <si>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</si>
  <si>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</si>
  <si>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</si>
  <si>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</si>
  <si>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</si>
  <si>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</si>
  <si>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</si>
  <si>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</si>
  <si>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</si>
  <si>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</si>
  <si>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</si>
  <si>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</si>
  <si>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</si>
  <si>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</si>
  <si>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</si>
  <si>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</si>
  <si>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</si>
  <si>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</si>
  <si>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</si>
  <si>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</si>
  <si>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</si>
  <si>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</si>
  <si>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</si>
  <si>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</si>
  <si>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</si>
  <si>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</si>
  <si>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</si>
  <si>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</si>
  <si>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</si>
  <si>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</si>
  <si>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</si>
  <si>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</si>
  <si>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</si>
  <si>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</si>
  <si>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</si>
  <si>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</si>
  <si>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</si>
  <si>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</si>
  <si>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</si>
  <si>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</si>
  <si>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</si>
  <si>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</si>
  <si>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</si>
  <si>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</si>
  <si>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</si>
  <si>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</si>
  <si>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</si>
  <si>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</si>
  <si>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</si>
  <si>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</si>
  <si>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</si>
  <si>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</si>
  <si>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</si>
  <si>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</si>
  <si>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</si>
  <si>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</si>
  <si>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</si>
  <si>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</si>
  <si>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</si>
  <si>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</si>
  <si>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</si>
  <si>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</si>
  <si>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</si>
  <si>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</si>
  <si>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</si>
  <si>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</si>
  <si>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</si>
  <si>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</si>
  <si>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</si>
  <si>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</si>
  <si>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</si>
  <si>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</si>
  <si>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</si>
  <si>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</si>
  <si>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</si>
  <si>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</si>
  <si>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</si>
  <si>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</si>
  <si>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</si>
  <si>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</si>
  <si>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</si>
  <si>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</si>
  <si>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</si>
  <si>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</si>
  <si>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</si>
  <si>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</si>
  <si>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</si>
  <si>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</si>
  <si>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</si>
  <si>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</si>
  <si>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</si>
  <si>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</si>
  <si>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</si>
  <si>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</si>
  <si>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</si>
  <si>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</si>
  <si>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</si>
  <si>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</si>
  <si>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</si>
  <si>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</si>
  <si>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</si>
  <si>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</si>
  <si>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</si>
  <si>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</si>
  <si>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</si>
  <si>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</si>
  <si>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</si>
  <si>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</si>
  <si>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</si>
  <si>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</si>
  <si>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</si>
  <si>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</si>
  <si>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</si>
  <si>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</si>
  <si>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</si>
  <si>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</si>
  <si>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</si>
  <si>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</si>
  <si>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</si>
  <si>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</si>
  <si>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</si>
  <si>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</si>
  <si>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</si>
  <si>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</si>
  <si>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</si>
  <si>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</si>
  <si>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</si>
  <si>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</si>
  <si>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</si>
  <si>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</si>
  <si>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</si>
  <si>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</si>
  <si>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</si>
  <si>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</si>
  <si>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</si>
  <si>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</si>
  <si>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</si>
  <si>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</si>
  <si>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</si>
  <si>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</si>
  <si>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</si>
  <si>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</si>
  <si>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</si>
  <si>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</si>
  <si>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</si>
  <si>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</si>
  <si>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</si>
  <si>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</si>
  <si>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</si>
  <si>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</si>
  <si>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</si>
  <si>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</si>
  <si>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</si>
  <si>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</si>
  <si>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</si>
  <si>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</si>
  <si>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</si>
  <si>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</si>
  <si>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</si>
  <si>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</si>
  <si>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</si>
  <si>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</si>
  <si>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</si>
  <si>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</si>
  <si>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</si>
  <si>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</si>
  <si>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</si>
  <si>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</si>
  <si>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</si>
  <si>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</si>
  <si>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</si>
  <si>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</si>
  <si>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</si>
  <si>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</si>
  <si>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</si>
  <si>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</si>
  <si>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</si>
  <si>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</si>
  <si>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</si>
  <si>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</si>
  <si>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</si>
  <si>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</si>
  <si>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</si>
  <si>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</si>
  <si>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</si>
  <si>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</si>
  <si>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</si>
  <si>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</si>
  <si>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</si>
  <si>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</si>
  <si>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</si>
  <si>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</si>
  <si>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</si>
  <si>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</si>
  <si>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</si>
  <si>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</si>
  <si>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</si>
  <si>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</si>
  <si>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</si>
  <si>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</si>
  <si>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</si>
  <si>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</si>
  <si>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</si>
  <si>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</si>
  <si>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</si>
  <si>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</si>
  <si>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</si>
  <si>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</si>
  <si>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</si>
  <si>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</si>
  <si>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</si>
  <si>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</si>
  <si>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</si>
  <si>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</si>
  <si>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</si>
  <si>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</si>
  <si>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</si>
  <si>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</si>
  <si>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</si>
  <si>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</si>
  <si>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</si>
  <si>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</si>
  <si>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</si>
  <si>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</si>
  <si>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</si>
  <si>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</si>
  <si>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</si>
  <si>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</si>
  <si>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</si>
  <si>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</si>
  <si>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</si>
  <si>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</si>
  <si>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</si>
  <si>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</si>
  <si>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</si>
  <si>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</si>
  <si>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</si>
  <si>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</si>
  <si>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</si>
  <si>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</si>
  <si>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</si>
  <si>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</si>
  <si>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</si>
  <si>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</si>
  <si>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</si>
  <si>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</si>
  <si>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</si>
  <si>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</si>
  <si>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</si>
  <si>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</si>
  <si>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</si>
  <si>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</si>
  <si>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</si>
  <si>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</si>
  <si>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</si>
  <si>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</si>
  <si>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</si>
  <si>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</si>
  <si>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</si>
  <si>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</si>
  <si>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</si>
  <si>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</si>
  <si>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</si>
  <si>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</si>
  <si>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</si>
  <si>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</si>
  <si>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</si>
  <si>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</si>
  <si>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</si>
  <si>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</si>
  <si>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</si>
  <si>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</si>
  <si>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</si>
  <si>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</si>
  <si>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</si>
  <si>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</si>
  <si>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</si>
  <si>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</si>
  <si>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</si>
  <si>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</si>
  <si>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</si>
  <si>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</si>
  <si>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</si>
  <si>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</si>
  <si>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</si>
  <si>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</si>
  <si>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</si>
  <si>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</si>
  <si>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</si>
  <si>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</si>
  <si>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</si>
  <si>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</si>
  <si>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</si>
  <si>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</si>
  <si>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</si>
  <si>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</si>
  <si>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</si>
  <si>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</si>
  <si>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</si>
  <si>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</si>
  <si>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</si>
  <si>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</si>
  <si>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</si>
  <si>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</si>
  <si>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</si>
  <si>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</si>
  <si>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</si>
  <si>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</si>
  <si>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</si>
  <si>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</si>
  <si>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</si>
  <si>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</si>
  <si>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</si>
  <si>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</si>
  <si>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</si>
  <si>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</si>
  <si>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</si>
  <si>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</si>
  <si>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</si>
  <si>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</si>
  <si>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</si>
  <si>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</si>
  <si>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</si>
  <si>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</si>
  <si>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</si>
  <si>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</si>
  <si>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</si>
  <si>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</si>
  <si>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</si>
  <si>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</si>
  <si>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</si>
  <si>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</si>
  <si>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</si>
  <si>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</si>
  <si>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</si>
  <si>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</si>
  <si>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</si>
  <si>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</si>
  <si>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</si>
  <si>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</si>
  <si>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</si>
  <si>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</si>
  <si>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</si>
  <si>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</si>
  <si>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</si>
  <si>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</si>
  <si>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</si>
  <si>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</si>
  <si>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</si>
  <si>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</si>
  <si>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</si>
  <si>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</si>
  <si>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</si>
  <si>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</si>
  <si>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</si>
  <si>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</si>
  <si>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</si>
  <si>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</si>
  <si>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</si>
  <si>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</si>
  <si>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</si>
  <si>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</si>
  <si>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</si>
  <si>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</si>
  <si>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</si>
  <si>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</si>
  <si>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</si>
  <si>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</si>
  <si>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</si>
  <si>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</si>
  <si>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</si>
  <si>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</si>
  <si>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</si>
  <si>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</si>
  <si>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</si>
  <si>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</si>
  <si>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</si>
  <si>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</si>
  <si>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</si>
  <si>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</si>
  <si>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</si>
  <si>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</si>
  <si>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</si>
  <si>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</si>
  <si>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</si>
  <si>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</si>
  <si>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</si>
  <si>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</si>
  <si>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</si>
  <si>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</si>
  <si>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</si>
  <si>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</si>
  <si>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</si>
  <si>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</si>
  <si>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</si>
  <si>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</si>
  <si>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</si>
  <si>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</si>
  <si>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</si>
  <si>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</si>
  <si>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</si>
  <si>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</si>
  <si>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</si>
  <si>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</si>
  <si>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</si>
  <si>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</si>
  <si>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</si>
  <si>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</si>
  <si>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</si>
  <si>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</si>
  <si>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</si>
  <si>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</si>
  <si>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</si>
  <si>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</si>
  <si>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</si>
  <si>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</si>
  <si>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</si>
  <si>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</si>
  <si>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</si>
  <si>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</si>
  <si>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</si>
  <si>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</si>
  <si>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</si>
  <si>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</si>
  <si>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</si>
  <si>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</si>
  <si>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</si>
  <si>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</si>
  <si>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</si>
  <si>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</si>
  <si>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</si>
  <si>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</si>
  <si>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</si>
  <si>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</si>
  <si>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</si>
  <si>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</si>
  <si>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</si>
  <si>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</si>
  <si>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</si>
  <si>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</si>
  <si>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</si>
  <si>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</si>
  <si>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</si>
  <si>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</si>
  <si>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</si>
  <si>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</si>
  <si>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</si>
  <si>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</si>
  <si>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</si>
  <si>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</si>
  <si>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</si>
  <si>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</si>
  <si>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</si>
  <si>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</si>
  <si>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</si>
  <si>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</si>
  <si>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</si>
  <si>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</si>
  <si>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</si>
  <si>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</si>
  <si>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</si>
  <si>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</si>
  <si>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</si>
  <si>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</si>
  <si>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</si>
  <si>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</si>
  <si>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</si>
  <si>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</si>
  <si>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</si>
  <si>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</si>
  <si>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</si>
  <si>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</si>
  <si>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</si>
  <si>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</si>
  <si>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</si>
  <si>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</si>
  <si>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</si>
  <si>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</si>
  <si>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</si>
  <si>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</si>
  <si>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</si>
  <si>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</si>
  <si>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</si>
  <si>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</si>
  <si>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</si>
  <si>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</si>
  <si>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</si>
  <si>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</si>
  <si>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</si>
  <si>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</si>
  <si>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</si>
  <si>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</si>
  <si>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</si>
  <si>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</si>
  <si>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</si>
  <si>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</si>
  <si>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</si>
  <si>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</si>
  <si>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</si>
  <si>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</si>
  <si>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</si>
  <si>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</si>
  <si>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</si>
  <si>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</si>
  <si>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</si>
  <si>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</si>
  <si>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</si>
  <si>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</si>
  <si>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</si>
  <si>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</si>
  <si>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</si>
  <si>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</si>
  <si>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</si>
  <si>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</si>
  <si>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</si>
  <si>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</si>
  <si>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</si>
  <si>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</si>
  <si>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</si>
  <si>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</si>
  <si>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</si>
  <si>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</si>
  <si>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</si>
  <si>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</si>
  <si>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</si>
  <si>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</si>
  <si>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</si>
  <si>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</si>
  <si>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</si>
  <si>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</si>
  <si>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</si>
  <si>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</si>
  <si>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</si>
  <si>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</si>
  <si>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</si>
  <si>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</si>
  <si>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</si>
  <si>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</si>
  <si>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</si>
  <si>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</si>
  <si>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</si>
  <si>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</si>
  <si>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</si>
  <si>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</si>
  <si>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</si>
  <si>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</si>
  <si>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</si>
  <si>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</si>
  <si>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</si>
  <si>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</si>
  <si>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</si>
  <si>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</si>
  <si>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</si>
  <si>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</si>
  <si>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</si>
  <si>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</si>
  <si>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</si>
  <si>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</si>
  <si>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</si>
  <si>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</si>
  <si>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</si>
  <si>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</si>
  <si>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</si>
  <si>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</si>
  <si>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</si>
  <si>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</si>
  <si>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</si>
  <si>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</si>
  <si>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</si>
  <si>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</si>
  <si>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</si>
  <si>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</si>
  <si>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</si>
  <si>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</si>
  <si>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</si>
  <si>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</si>
  <si>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</si>
  <si>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</si>
  <si>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</si>
  <si>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</si>
  <si>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</si>
  <si>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</si>
  <si>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</si>
  <si>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</si>
  <si>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</si>
  <si>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</si>
  <si>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</si>
  <si>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</si>
  <si>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</si>
  <si>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</si>
  <si>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</si>
  <si>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</si>
  <si>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</si>
  <si>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</si>
  <si>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</si>
  <si>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</si>
  <si>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</si>
  <si>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</si>
  <si>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</si>
  <si>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</si>
  <si>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</si>
  <si>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</si>
  <si>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</si>
  <si>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</si>
  <si>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</si>
  <si>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</si>
  <si>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</si>
  <si>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</si>
  <si>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</si>
  <si>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</si>
  <si>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</si>
  <si>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</si>
  <si>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</si>
  <si>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</si>
  <si>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</si>
  <si>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</si>
  <si>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</si>
  <si>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</si>
  <si>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</si>
  <si>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</si>
  <si>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</si>
  <si>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</si>
  <si>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</si>
  <si>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</si>
  <si>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</si>
  <si>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</si>
  <si>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</si>
  <si>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</si>
  <si>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</si>
  <si>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</si>
  <si>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</si>
  <si>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</si>
  <si>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</si>
  <si>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</si>
  <si>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</si>
  <si>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</si>
  <si>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</si>
  <si>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</si>
  <si>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</si>
  <si>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</si>
  <si>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</si>
  <si>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</si>
  <si>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</si>
  <si>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</si>
  <si>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</si>
  <si>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</si>
  <si>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</si>
  <si>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</si>
  <si>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</si>
  <si>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</si>
  <si>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</si>
  <si>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</si>
  <si>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</si>
  <si>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</si>
  <si>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</si>
  <si>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</si>
  <si>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</si>
  <si>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</si>
  <si>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</si>
  <si>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</si>
  <si>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</si>
  <si>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</si>
  <si>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</si>
  <si>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</si>
  <si>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</si>
  <si>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</si>
  <si>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</si>
  <si>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</si>
  <si>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</si>
  <si>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</si>
  <si>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</si>
  <si>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</si>
  <si>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</si>
  <si>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</si>
  <si>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</si>
  <si>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</si>
  <si>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</si>
  <si>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</si>
  <si>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</si>
  <si>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</si>
  <si>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</si>
  <si>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</si>
  <si>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</si>
  <si>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</si>
  <si>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</si>
  <si>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</si>
  <si>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</si>
  <si>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</si>
  <si>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</si>
  <si>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</si>
  <si>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</si>
  <si>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</si>
  <si>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</si>
  <si>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</si>
  <si>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</si>
  <si>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</si>
  <si>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</si>
  <si>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</si>
  <si>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</si>
  <si>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</si>
  <si>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</si>
  <si>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</si>
  <si>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</si>
  <si>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</si>
  <si>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</si>
  <si>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</si>
  <si>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</si>
  <si>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</si>
  <si>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</si>
  <si>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</si>
  <si>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</si>
  <si>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</si>
  <si>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</si>
  <si>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</si>
  <si>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</si>
  <si>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</si>
  <si>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</si>
  <si>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</si>
  <si>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</si>
  <si>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</si>
  <si>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</si>
  <si>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</si>
  <si>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</si>
  <si>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</si>
  <si>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</si>
  <si>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</si>
  <si>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</si>
  <si>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</si>
  <si>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</si>
  <si>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</si>
  <si>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</si>
  <si>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</si>
  <si>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</si>
  <si>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</si>
  <si>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</si>
  <si>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</si>
  <si>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</si>
  <si>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</si>
  <si>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</si>
  <si>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</si>
  <si>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</si>
  <si>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</si>
  <si>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</si>
  <si>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</si>
  <si>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</si>
  <si>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</si>
  <si>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</si>
  <si>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</si>
  <si>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</si>
  <si>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</si>
  <si>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</si>
  <si>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</si>
  <si>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</si>
  <si>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</si>
  <si>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</si>
  <si>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</si>
  <si>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</si>
  <si>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</si>
  <si>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</si>
  <si>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</si>
  <si>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</si>
  <si>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</si>
  <si>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</si>
  <si>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</si>
  <si>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</si>
  <si>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</si>
  <si>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</si>
  <si>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</si>
  <si>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</si>
  <si>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</si>
  <si>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</si>
  <si>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</si>
  <si>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</si>
  <si>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</si>
  <si>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</si>
  <si>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</si>
  <si>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</si>
  <si>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</si>
  <si>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</si>
  <si>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</si>
  <si>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</si>
  <si>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</si>
  <si>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</si>
  <si>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</si>
  <si>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</si>
  <si>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</si>
  <si>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</si>
  <si>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</si>
  <si>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</si>
  <si>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</si>
  <si>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</si>
  <si>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</si>
  <si>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</si>
  <si>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</si>
  <si>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</si>
  <si>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</si>
  <si>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</si>
  <si>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</si>
  <si>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</si>
  <si>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</si>
  <si>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</si>
  <si>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</si>
  <si>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</si>
  <si>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</si>
  <si>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</si>
  <si>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</si>
  <si>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</si>
  <si>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</si>
  <si>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</si>
  <si>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</si>
  <si>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</si>
  <si>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</si>
  <si>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</si>
  <si>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</si>
  <si>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</si>
  <si>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</si>
  <si>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</si>
  <si>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</si>
  <si>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</si>
  <si>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</si>
  <si>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</si>
  <si>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</si>
  <si>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</si>
  <si>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</si>
  <si>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</si>
  <si>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</si>
  <si>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</si>
  <si>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</si>
  <si>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</si>
  <si>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</si>
  <si>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</si>
  <si>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</si>
  <si>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</si>
  <si>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</si>
  <si>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</si>
  <si>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</si>
  <si>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</si>
  <si>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</si>
  <si>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</si>
  <si>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</si>
  <si>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</si>
  <si>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</si>
  <si>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</si>
  <si>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</si>
  <si>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</si>
  <si>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</si>
  <si>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</si>
  <si>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</si>
  <si>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</si>
  <si>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</si>
  <si>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</si>
  <si>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</si>
  <si>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</si>
  <si>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</si>
  <si>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</si>
  <si>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</si>
  <si>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</si>
  <si>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</si>
  <si>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</si>
  <si>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</si>
  <si>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</si>
  <si>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</si>
  <si>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</si>
  <si>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</si>
  <si>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</si>
  <si>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</si>
  <si>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</si>
  <si>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</si>
  <si>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</si>
  <si>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</si>
  <si>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</si>
  <si>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</si>
  <si>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</si>
  <si>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</si>
  <si>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</si>
  <si>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</si>
  <si>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</si>
  <si>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</si>
  <si>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</si>
  <si>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</si>
  <si>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</si>
  <si>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</si>
  <si>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</si>
  <si>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</si>
  <si>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</si>
  <si>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</si>
  <si>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</si>
  <si>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</si>
  <si>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</si>
  <si>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</si>
  <si>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</si>
  <si>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</si>
  <si>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</si>
  <si>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</si>
  <si>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</si>
  <si>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</si>
  <si>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</si>
  <si>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</si>
  <si>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</si>
  <si>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</si>
  <si>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</si>
  <si>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</si>
  <si>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</si>
  <si>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</si>
  <si>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</si>
  <si>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</si>
  <si>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</si>
  <si>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</si>
  <si>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</si>
  <si>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</si>
  <si>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</si>
  <si>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</si>
  <si>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</si>
  <si>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</si>
  <si>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</si>
  <si>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</si>
  <si>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</si>
  <si>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</si>
  <si>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</si>
  <si>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</si>
  <si>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</si>
  <si>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</si>
  <si>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</si>
  <si>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</si>
  <si>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</si>
  <si>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</si>
  <si>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</si>
  <si>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</si>
  <si>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</si>
  <si>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</si>
  <si>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</si>
  <si>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</si>
  <si>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</si>
  <si>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</si>
  <si>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</si>
  <si>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</si>
  <si>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</si>
  <si>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</si>
  <si>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</si>
  <si>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</si>
  <si>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</si>
  <si>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</si>
  <si>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</si>
  <si>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</si>
  <si>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</si>
  <si>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</si>
  <si>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</si>
  <si>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</si>
  <si>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</si>
  <si>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</si>
  <si>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</si>
  <si>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</si>
  <si>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</si>
  <si>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</si>
  <si>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</si>
  <si>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</si>
  <si>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</si>
  <si>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</si>
  <si>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</si>
  <si>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</si>
  <si>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</si>
  <si>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</si>
  <si>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</si>
  <si>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</si>
  <si>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</si>
  <si>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</si>
  <si>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</si>
  <si>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</si>
  <si>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</si>
  <si>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</si>
  <si>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</si>
  <si>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</si>
  <si>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</si>
  <si>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</si>
  <si>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</si>
  <si>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</si>
  <si>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</si>
  <si>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</si>
  <si>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</si>
  <si>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</si>
  <si>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</si>
  <si>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</si>
  <si>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</si>
  <si>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</si>
  <si>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</si>
  <si>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</si>
  <si>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</si>
  <si>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</si>
  <si>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</si>
  <si>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</si>
  <si>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</si>
  <si>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</si>
  <si>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</si>
  <si>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</si>
  <si>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</si>
  <si>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</si>
  <si>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</si>
  <si>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</si>
  <si>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</si>
  <si>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</si>
  <si>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</si>
  <si>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</si>
  <si>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</si>
  <si>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</si>
  <si>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</si>
  <si>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</si>
  <si>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</si>
  <si>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</si>
  <si>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</si>
  <si>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</si>
  <si>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</si>
  <si>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</si>
  <si>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</si>
  <si>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</si>
  <si>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</si>
  <si>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</si>
  <si>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</si>
  <si>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</si>
  <si>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</si>
  <si>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</si>
  <si>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</si>
  <si>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</si>
  <si>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</si>
  <si>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</si>
  <si>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</si>
  <si>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</si>
  <si>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</si>
  <si>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</si>
  <si>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</si>
  <si>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</si>
  <si>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</si>
  <si>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</si>
  <si>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</si>
  <si>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</si>
  <si>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</si>
  <si>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</si>
  <si>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</si>
  <si>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</si>
  <si>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</si>
  <si>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</si>
  <si>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</si>
  <si>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</si>
  <si>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</si>
  <si>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</si>
  <si>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</si>
  <si>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</si>
  <si>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</si>
  <si>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</si>
  <si>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</si>
  <si>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</si>
  <si>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</si>
  <si>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</si>
  <si>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</si>
  <si>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</si>
  <si>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</si>
  <si>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</si>
  <si>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</si>
  <si>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</si>
  <si>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</si>
  <si>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</si>
  <si>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</si>
  <si>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</si>
  <si>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</si>
  <si>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</si>
  <si>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</si>
  <si>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</si>
  <si>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</si>
  <si>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</si>
  <si>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</si>
  <si>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</si>
  <si>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</si>
  <si>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</si>
  <si>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</si>
  <si>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</si>
  <si>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</si>
  <si>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</si>
  <si>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</si>
  <si>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</si>
  <si>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</si>
  <si>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</si>
  <si>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</si>
  <si>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</si>
  <si>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</si>
  <si>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</si>
  <si>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</si>
  <si>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</si>
  <si>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</si>
  <si>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</si>
  <si>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</si>
  <si>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</si>
  <si>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</si>
  <si>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</si>
  <si>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</si>
  <si>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</si>
  <si>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</si>
  <si>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</si>
  <si>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</si>
  <si>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</si>
  <si>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</si>
  <si>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</si>
  <si>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</si>
  <si>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</si>
  <si>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</si>
  <si>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</si>
  <si>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</si>
  <si>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</si>
  <si>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</si>
  <si>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</si>
  <si>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</si>
  <si>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</si>
  <si>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</si>
  <si>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</si>
  <si>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</si>
  <si>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</si>
  <si>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</si>
  <si>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</si>
  <si>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</si>
  <si>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</si>
  <si>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</si>
  <si>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</si>
  <si>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</si>
  <si>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</si>
  <si>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</si>
  <si>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</si>
  <si>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</si>
  <si>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</si>
  <si>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</si>
  <si>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</si>
  <si>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</si>
  <si>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</si>
  <si>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</si>
  <si>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</si>
  <si>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</si>
  <si>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</si>
  <si>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</si>
  <si>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</si>
  <si>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</si>
  <si>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</si>
  <si>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</si>
  <si>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</si>
  <si>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</si>
  <si>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</si>
  <si>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</si>
  <si>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</si>
  <si>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</si>
  <si>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</si>
  <si>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</si>
  <si>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</si>
  <si>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</si>
  <si>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</si>
  <si>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</si>
  <si>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</si>
  <si>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</si>
  <si>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</si>
  <si>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</si>
  <si>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</si>
  <si>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</si>
  <si>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</si>
  <si>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</si>
  <si>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</si>
  <si>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</si>
  <si>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</si>
  <si>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</si>
  <si>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</si>
  <si>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</si>
  <si>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</si>
  <si>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</si>
  <si>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</si>
  <si>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</si>
  <si>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</si>
  <si>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</si>
  <si>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</si>
  <si>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</si>
  <si>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</si>
  <si>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</si>
  <si>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</si>
  <si>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</si>
  <si>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</si>
  <si>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</si>
  <si>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</si>
  <si>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</si>
  <si>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</si>
  <si>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</si>
  <si>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</si>
  <si>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</si>
  <si>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</si>
  <si>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</si>
  <si>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</si>
  <si>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</si>
  <si>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</si>
  <si>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</si>
  <si>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</si>
  <si>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</si>
  <si>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</si>
  <si>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</si>
  <si>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</si>
  <si>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</si>
  <si>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</si>
  <si>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</si>
  <si>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</si>
  <si>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</si>
  <si>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</si>
  <si>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</si>
  <si>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</si>
  <si>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</si>
  <si>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</si>
  <si>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</si>
  <si>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</si>
  <si>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</si>
  <si>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</si>
  <si>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</si>
  <si>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</si>
  <si>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</si>
  <si>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</si>
  <si>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</si>
  <si>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</si>
  <si>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</si>
  <si>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</si>
  <si>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</si>
  <si>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</si>
  <si>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</si>
  <si>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</si>
  <si>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</si>
  <si>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</si>
  <si>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</si>
  <si>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</si>
  <si>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</si>
  <si>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</si>
  <si>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</si>
  <si>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</si>
  <si>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</si>
  <si>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</si>
  <si>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</si>
  <si>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</si>
  <si>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</si>
  <si>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</si>
  <si>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</si>
  <si>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</si>
  <si>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</si>
  <si>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</si>
  <si>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</si>
  <si>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</si>
  <si>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</si>
  <si>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</si>
  <si>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</si>
  <si>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</si>
  <si>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</si>
  <si>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</si>
  <si>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</si>
  <si>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</si>
  <si>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</si>
  <si>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</si>
  <si>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</si>
  <si>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</si>
  <si>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</si>
  <si>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</si>
  <si>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</si>
  <si>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</si>
  <si>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</si>
  <si>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</si>
  <si>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</si>
  <si>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</si>
  <si>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</si>
  <si>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</si>
  <si>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</si>
  <si>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</si>
  <si>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</si>
  <si>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</si>
  <si>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</si>
  <si>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</si>
  <si>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</si>
  <si>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</si>
  <si>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</si>
  <si>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</si>
  <si>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</si>
  <si>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</si>
  <si>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</si>
  <si>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</si>
  <si>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</si>
  <si>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</si>
  <si>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</si>
  <si>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</si>
  <si>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</si>
  <si>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</si>
  <si>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</si>
  <si>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</si>
  <si>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</si>
  <si>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</si>
  <si>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</si>
  <si>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</si>
  <si>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</si>
  <si>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</si>
  <si>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</si>
  <si>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</si>
  <si>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</si>
  <si>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</si>
  <si>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</si>
  <si>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</si>
  <si>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</si>
  <si>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</si>
  <si>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</si>
  <si>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</si>
  <si>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</si>
  <si>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</si>
  <si>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</si>
  <si>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</si>
  <si>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</si>
  <si>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</si>
  <si>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</si>
  <si>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</si>
  <si>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</si>
  <si>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</si>
  <si>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</si>
  <si>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</si>
  <si>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</si>
  <si>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</si>
  <si>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</si>
  <si>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</si>
  <si>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</si>
  <si>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</si>
  <si>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</si>
  <si>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</si>
  <si>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</si>
  <si>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</si>
  <si>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</si>
  <si>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</si>
  <si>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</si>
  <si>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</si>
  <si>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</si>
  <si>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</si>
  <si>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</si>
  <si>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</si>
  <si>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</si>
  <si>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</si>
  <si>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</si>
  <si>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</si>
  <si>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</si>
  <si>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</si>
  <si>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</si>
  <si>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</si>
  <si>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</si>
  <si>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</si>
  <si>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</si>
  <si>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</si>
  <si>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</si>
  <si>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</si>
  <si>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</si>
  <si>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</si>
  <si>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</si>
  <si>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</si>
  <si>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</si>
  <si>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</si>
  <si>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</si>
  <si>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</si>
  <si>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</si>
  <si>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</si>
  <si>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</si>
  <si>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</si>
  <si>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</si>
  <si>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</si>
  <si>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</si>
  <si>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</si>
  <si>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</si>
  <si>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</si>
  <si>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</si>
  <si>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</si>
  <si>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</si>
  <si>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</si>
  <si>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</si>
  <si>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</si>
  <si>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</si>
  <si>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</si>
  <si>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</si>
  <si>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</si>
  <si>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</si>
  <si>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</si>
  <si>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</si>
  <si>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</si>
  <si>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</si>
  <si>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</si>
  <si>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</si>
  <si>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</si>
  <si>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</si>
  <si>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</si>
  <si>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</si>
  <si>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</si>
  <si>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</si>
  <si>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</si>
  <si>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</si>
  <si>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</si>
  <si>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</si>
  <si>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</si>
  <si>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</si>
  <si>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</si>
  <si>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</si>
  <si>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</si>
  <si>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</si>
  <si>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</si>
  <si>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</si>
  <si>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</si>
  <si>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</si>
  <si>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</si>
  <si>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</si>
  <si>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</si>
  <si>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</si>
  <si>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</si>
  <si>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</si>
  <si>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</si>
  <si>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</si>
  <si>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</si>
  <si>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</si>
  <si>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</si>
  <si>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</si>
  <si>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</si>
  <si>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</si>
  <si>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</si>
  <si>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</si>
  <si>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</si>
  <si>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</si>
  <si>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</si>
  <si>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</si>
  <si>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</si>
  <si>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</si>
  <si>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</si>
  <si>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</si>
  <si>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</si>
  <si>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</si>
  <si>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</si>
  <si>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</si>
  <si>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</si>
  <si>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</si>
  <si>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</si>
  <si>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</si>
  <si>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</si>
  <si>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</si>
  <si>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</si>
  <si>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</si>
  <si>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</si>
  <si>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</si>
  <si>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</si>
  <si>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</si>
  <si>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</si>
  <si>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</si>
  <si>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</si>
  <si>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</si>
  <si>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</si>
  <si>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</si>
  <si>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</si>
  <si>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</si>
  <si>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</si>
  <si>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</si>
  <si>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</si>
  <si>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</si>
  <si>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</si>
  <si>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</si>
  <si>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</si>
  <si>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</si>
  <si>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</si>
  <si>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</si>
  <si>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</si>
  <si>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</si>
  <si>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</si>
  <si>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</si>
  <si>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</si>
  <si>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</si>
  <si>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</si>
  <si>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</si>
  <si>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</si>
  <si>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</si>
  <si>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</si>
  <si>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</si>
  <si>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</si>
  <si>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</si>
  <si>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</si>
  <si>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</si>
  <si>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</si>
  <si>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</si>
  <si>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</si>
  <si>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</si>
  <si>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</si>
  <si>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</si>
  <si>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</si>
  <si>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</si>
  <si>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</si>
  <si>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</si>
  <si>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</si>
  <si>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</si>
  <si>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</si>
  <si>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</si>
  <si>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</si>
  <si>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</si>
  <si>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</si>
  <si>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</si>
  <si>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</si>
  <si>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</si>
  <si>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</si>
  <si>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</si>
  <si>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</si>
  <si>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</si>
  <si>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</si>
  <si>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</si>
  <si>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</si>
  <si>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</si>
  <si>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</si>
  <si>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</si>
  <si>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</si>
  <si>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</si>
  <si>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</si>
  <si>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</si>
  <si>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</si>
  <si>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</si>
  <si>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</si>
  <si>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</si>
  <si>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</si>
  <si>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</si>
  <si>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</si>
  <si>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</si>
  <si>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</si>
  <si>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</si>
  <si>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</si>
  <si>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</si>
  <si>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</si>
  <si>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</si>
  <si>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</si>
  <si>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</si>
  <si>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</si>
  <si>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</si>
  <si>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</si>
  <si>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</si>
  <si>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</si>
  <si>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</si>
  <si>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</si>
  <si>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</si>
  <si>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</si>
  <si>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</si>
  <si>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</si>
  <si>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</si>
  <si>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</si>
  <si>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</si>
  <si>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</si>
  <si>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</si>
  <si>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</si>
  <si>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</si>
  <si>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</si>
  <si>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</si>
  <si>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</si>
  <si>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</si>
  <si>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</si>
  <si>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</si>
  <si>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</si>
  <si>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</si>
  <si>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</si>
  <si>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</si>
  <si>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</si>
  <si>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</si>
  <si>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</si>
  <si>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</si>
  <si>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</si>
  <si>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</si>
  <si>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</si>
  <si>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</si>
  <si>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</si>
  <si>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</si>
  <si>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</si>
  <si>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</si>
  <si>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</si>
  <si>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</si>
  <si>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</si>
  <si>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</si>
  <si>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</si>
  <si>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</si>
  <si>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</si>
  <si>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</si>
  <si>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</si>
  <si>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</si>
  <si>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</si>
  <si>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</si>
  <si>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</si>
  <si>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</si>
  <si>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</si>
  <si>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</si>
  <si>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</si>
  <si>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</si>
  <si>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</si>
  <si>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</si>
  <si>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</si>
  <si>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</si>
  <si>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</si>
  <si>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</si>
  <si>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</si>
  <si>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</si>
  <si>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</si>
  <si>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</si>
  <si>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</si>
  <si>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</si>
  <si>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</si>
  <si>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</si>
  <si>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</si>
  <si>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</si>
  <si>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</si>
  <si>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</si>
  <si>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</si>
  <si>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</si>
  <si>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</si>
  <si>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</si>
  <si>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</si>
  <si>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</si>
  <si>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</si>
  <si>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</si>
  <si>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</si>
  <si>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</si>
  <si>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</si>
  <si>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</si>
  <si>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</si>
  <si>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</si>
  <si>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</si>
  <si>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</si>
  <si>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</si>
  <si>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</si>
  <si>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</si>
  <si>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</si>
  <si>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</si>
  <si>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</si>
  <si>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</si>
  <si>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</si>
  <si>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</si>
  <si>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</si>
  <si>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</si>
  <si>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</si>
  <si>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</si>
  <si>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</si>
  <si>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</si>
  <si>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</si>
  <si>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</si>
  <si>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</si>
  <si>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</si>
  <si>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</si>
  <si>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</si>
  <si>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</si>
  <si>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</si>
  <si>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</si>
  <si>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</si>
  <si>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</si>
  <si>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</si>
  <si>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</si>
  <si>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</si>
  <si>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</si>
  <si>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</si>
  <si>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</si>
  <si>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</si>
  <si>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</si>
  <si>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</si>
  <si>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</si>
  <si>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</si>
  <si>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</si>
  <si>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</si>
  <si>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</si>
  <si>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</si>
  <si>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</si>
  <si>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</si>
  <si>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</si>
  <si>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</si>
  <si>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</si>
  <si>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</si>
  <si>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</si>
  <si>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</si>
  <si>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</si>
  <si>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</si>
  <si>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</si>
  <si>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</si>
  <si>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</si>
  <si>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</si>
  <si>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</si>
  <si>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</si>
  <si>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</si>
  <si>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</si>
  <si>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</si>
  <si>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</si>
  <si>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</si>
  <si>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</si>
  <si>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</si>
  <si>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</si>
  <si>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</si>
  <si>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</si>
  <si>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</si>
  <si>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</si>
  <si>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</si>
  <si>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</si>
  <si>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</si>
  <si>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</si>
  <si>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</si>
  <si>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</si>
  <si>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</si>
  <si>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</si>
  <si>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</si>
  <si>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</si>
  <si>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</si>
  <si>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</si>
  <si>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</si>
  <si>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</si>
  <si>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</si>
  <si>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</si>
  <si>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</si>
  <si>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</si>
  <si>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</si>
  <si>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</si>
  <si>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</si>
  <si>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</si>
  <si>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</si>
  <si>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</si>
  <si>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</si>
  <si>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</si>
  <si>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</si>
  <si>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</si>
  <si>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</si>
  <si>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</si>
  <si>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</si>
  <si>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</si>
  <si>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</si>
  <si>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</si>
  <si>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</si>
  <si>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</si>
  <si>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</si>
  <si>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</si>
  <si>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</si>
  <si>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</si>
  <si>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</si>
  <si>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</si>
  <si>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</si>
  <si>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</si>
  <si>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</si>
  <si>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</si>
  <si>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</si>
  <si>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</si>
  <si>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</si>
  <si>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</si>
  <si>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</si>
  <si>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</si>
  <si>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</si>
  <si>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</si>
  <si>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</si>
  <si>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</si>
  <si>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</si>
  <si>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</si>
  <si>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</si>
  <si>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</si>
  <si>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</si>
  <si>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</si>
  <si>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</si>
  <si>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</si>
  <si>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</si>
  <si>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</si>
  <si>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</si>
  <si>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</si>
  <si>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</si>
  <si>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</si>
  <si>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</si>
  <si>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</si>
  <si>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</si>
  <si>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</si>
  <si>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</si>
  <si>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</si>
  <si>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</si>
  <si>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</si>
  <si>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</si>
  <si>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</si>
  <si>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</si>
  <si>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</si>
  <si>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</si>
  <si>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</si>
  <si>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</si>
  <si>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</si>
  <si>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</si>
  <si>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</si>
  <si>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</si>
  <si>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</si>
  <si>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</si>
  <si>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</si>
  <si>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</si>
  <si>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</si>
  <si>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</si>
  <si>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</si>
  <si>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</si>
  <si>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</si>
  <si>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</si>
  <si>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</si>
  <si>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</si>
  <si>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</si>
  <si>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</si>
  <si>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</si>
  <si>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</si>
  <si>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</si>
  <si>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</si>
  <si>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</si>
  <si>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</si>
  <si>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</si>
  <si>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</si>
  <si>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</si>
  <si>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</si>
  <si>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</si>
  <si>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</si>
  <si>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</si>
  <si>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</si>
  <si>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</si>
  <si>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</si>
  <si>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</si>
  <si>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</si>
  <si>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</si>
  <si>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</si>
  <si>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</si>
  <si>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</si>
  <si>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</si>
  <si>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</si>
  <si>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</si>
  <si>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</si>
  <si>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</si>
  <si>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</si>
  <si>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</si>
  <si>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</si>
  <si>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</si>
  <si>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</si>
  <si>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</si>
  <si>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</si>
  <si>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</si>
  <si>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</si>
  <si>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</si>
  <si>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</si>
  <si>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</si>
  <si>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</si>
  <si>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</si>
  <si>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</si>
  <si>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</si>
  <si>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</si>
  <si>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</si>
  <si>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</si>
  <si>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</si>
  <si>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</si>
  <si>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</si>
  <si>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</si>
  <si>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</si>
  <si>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</si>
  <si>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</si>
  <si>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</si>
  <si>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</si>
  <si>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</si>
  <si>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</si>
  <si>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</si>
  <si>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</si>
  <si>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</si>
  <si>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</si>
  <si>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</si>
  <si>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</si>
  <si>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</si>
  <si>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</si>
  <si>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</si>
  <si>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</si>
  <si>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</si>
  <si>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</si>
  <si>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</si>
  <si>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</si>
  <si>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</si>
  <si>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</si>
  <si>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</si>
  <si>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</si>
  <si>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</si>
  <si>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</si>
  <si>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</si>
  <si>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</si>
  <si>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</si>
  <si>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</si>
  <si>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</si>
  <si>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</si>
  <si>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</si>
  <si>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</si>
  <si>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</si>
  <si>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</si>
  <si>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</si>
  <si>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</si>
  <si>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</si>
  <si>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</si>
  <si>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</si>
  <si>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</si>
  <si>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</si>
  <si>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</si>
  <si>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</si>
  <si>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</si>
  <si>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</si>
  <si>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</si>
  <si>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</si>
  <si>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</si>
  <si>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</si>
  <si>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</si>
  <si>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</si>
  <si>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</si>
  <si>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</si>
  <si>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</si>
  <si>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</si>
  <si>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</si>
  <si>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</si>
  <si>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</si>
  <si>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</si>
  <si>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</si>
  <si>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</si>
  <si>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</si>
  <si>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</si>
  <si>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</si>
  <si>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</si>
  <si>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</si>
  <si>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</si>
  <si>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</si>
  <si>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</si>
  <si>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</si>
  <si>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</si>
  <si>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</si>
  <si>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</si>
  <si>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</si>
  <si>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</si>
  <si>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</si>
  <si>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</si>
  <si>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</si>
  <si>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</si>
  <si>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</si>
  <si>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</si>
  <si>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</si>
  <si>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</si>
  <si>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</si>
  <si>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</si>
  <si>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</si>
  <si>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</si>
  <si>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</si>
  <si>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</si>
  <si>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</si>
  <si>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</si>
  <si>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</si>
  <si>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</si>
  <si>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</si>
  <si>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</si>
  <si>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</si>
  <si>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</si>
  <si>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</si>
  <si>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</si>
  <si>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</si>
  <si>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</si>
  <si>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</si>
  <si>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</si>
  <si>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</si>
  <si>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</si>
  <si>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</si>
  <si>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</si>
  <si>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</si>
  <si>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</si>
  <si>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</si>
  <si>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</si>
  <si>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</si>
  <si>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</si>
  <si>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</si>
  <si>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</si>
  <si>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</si>
  <si>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</si>
  <si>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</si>
  <si>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</si>
  <si>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</si>
  <si>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</si>
  <si>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</si>
  <si>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</si>
  <si>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</si>
  <si>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</si>
  <si>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</si>
  <si>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</si>
  <si>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</si>
  <si>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</si>
  <si>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</si>
  <si>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</si>
  <si>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</si>
  <si>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</si>
  <si>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</si>
  <si>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</si>
  <si>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</si>
  <si>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</si>
  <si>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</si>
  <si>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</si>
  <si>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</si>
  <si>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</si>
  <si>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</si>
  <si>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</si>
  <si>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</si>
  <si>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</si>
  <si>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</si>
  <si>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</si>
  <si>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</si>
  <si>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</si>
  <si>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</si>
  <si>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</si>
  <si>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</si>
  <si>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</si>
  <si>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</si>
  <si>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</si>
  <si>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</si>
  <si>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</si>
  <si>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</si>
  <si>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</si>
  <si>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</si>
  <si>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</si>
  <si>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</si>
  <si>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</si>
  <si>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</si>
  <si>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</si>
  <si>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</si>
  <si>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</si>
  <si>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</si>
  <si>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</si>
  <si>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</si>
  <si>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</si>
  <si>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</si>
  <si>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</si>
  <si>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</si>
  <si>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</si>
  <si>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</si>
  <si>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</si>
  <si>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</si>
  <si>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</si>
  <si>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</si>
  <si>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</si>
  <si>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</si>
  <si>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</si>
  <si>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</si>
  <si>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</si>
  <si>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</si>
  <si>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</si>
  <si>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</si>
  <si>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</si>
  <si>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</si>
  <si>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</si>
  <si>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</si>
  <si>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</si>
  <si>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</si>
  <si>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</si>
  <si>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</si>
  <si>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</si>
  <si>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</si>
  <si>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</si>
  <si>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</si>
  <si>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</si>
  <si>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</si>
  <si>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</si>
  <si>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</si>
  <si>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</si>
  <si>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</si>
  <si>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</si>
  <si>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</si>
  <si>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</si>
  <si>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</si>
  <si>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</si>
  <si>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</si>
  <si>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</si>
  <si>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</si>
  <si>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</si>
  <si>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</si>
  <si>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</si>
  <si>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</si>
  <si>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</si>
  <si>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</si>
  <si>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</si>
  <si>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</si>
  <si>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</si>
  <si>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</si>
  <si>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</si>
  <si>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</si>
  <si>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</si>
  <si>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</si>
  <si>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</si>
  <si>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</si>
  <si>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</si>
  <si>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</si>
  <si>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</si>
  <si>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</si>
  <si>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</si>
  <si>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</si>
  <si>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</si>
  <si>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</si>
  <si>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</si>
  <si>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</si>
  <si>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</si>
  <si>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</si>
  <si>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</si>
  <si>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</si>
  <si>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</si>
  <si>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</si>
  <si>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</si>
  <si>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</si>
  <si>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</si>
  <si>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</si>
  <si>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</si>
  <si>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</si>
  <si>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</si>
  <si>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</si>
  <si>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</si>
  <si>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</si>
  <si>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</si>
  <si>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</si>
  <si>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</si>
  <si>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</si>
  <si>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</si>
  <si>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</si>
  <si>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</si>
  <si>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</si>
  <si>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</si>
  <si>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</si>
  <si>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</si>
  <si>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</si>
  <si>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</si>
  <si>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</si>
  <si>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</si>
  <si>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</si>
  <si>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</si>
  <si>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</si>
  <si>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</si>
  <si>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</si>
  <si>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</si>
  <si>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</si>
  <si>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</si>
  <si>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</si>
  <si>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</si>
  <si>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</si>
  <si>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</si>
  <si>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</si>
  <si>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</si>
  <si>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</si>
  <si>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</si>
  <si>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</si>
  <si>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</si>
  <si>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</si>
  <si>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</si>
  <si>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</si>
  <si>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</si>
  <si>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</si>
  <si>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</si>
  <si>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</si>
  <si>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</si>
  <si>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</si>
  <si>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</si>
  <si>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</si>
  <si>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</si>
  <si>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</si>
  <si>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</si>
  <si>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</si>
  <si>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</si>
  <si>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</si>
  <si>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</si>
  <si>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</si>
  <si>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</si>
  <si>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</si>
  <si>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</si>
  <si>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</si>
  <si>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</si>
  <si>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</si>
  <si>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</si>
  <si>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</si>
  <si>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</si>
  <si>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</si>
  <si>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</si>
  <si>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</si>
  <si>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</si>
  <si>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</si>
  <si>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</si>
  <si>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</si>
  <si>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</si>
  <si>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</si>
  <si>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</si>
  <si>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</si>
  <si>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</si>
  <si>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</si>
  <si>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</si>
  <si>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</si>
  <si>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</si>
  <si>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</si>
  <si>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</si>
  <si>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</si>
  <si>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</si>
  <si>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</si>
  <si>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</si>
  <si>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</si>
  <si>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</si>
  <si>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</si>
  <si>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</si>
  <si>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</si>
  <si>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</si>
  <si>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</si>
  <si>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</si>
  <si>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</si>
  <si>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</si>
  <si>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</si>
  <si>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</si>
  <si>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</si>
  <si>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</si>
  <si>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</si>
  <si>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</si>
  <si>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</si>
  <si>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</si>
  <si>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</si>
  <si>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</si>
  <si>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</si>
  <si>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</si>
  <si>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</si>
  <si>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</si>
  <si>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</si>
  <si>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</si>
  <si>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</si>
  <si>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</si>
  <si>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</si>
  <si>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</si>
  <si>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</si>
  <si>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</si>
  <si>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</si>
  <si>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</si>
  <si>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</si>
  <si>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</si>
  <si>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</si>
  <si>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</si>
  <si>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</si>
  <si>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</si>
  <si>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</si>
  <si>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</si>
  <si>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</si>
  <si>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</si>
  <si>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</si>
  <si>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</si>
  <si>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</si>
  <si>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</si>
  <si>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</si>
  <si>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</si>
  <si>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</si>
  <si>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</si>
  <si>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</si>
  <si>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</si>
  <si>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</si>
  <si>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</si>
  <si>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</si>
  <si>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</si>
  <si>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</si>
  <si>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</si>
  <si>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</si>
  <si>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</si>
  <si>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</si>
  <si>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</si>
  <si>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</si>
  <si>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</si>
  <si>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</si>
  <si>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</si>
  <si>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</si>
  <si>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</si>
  <si>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</si>
  <si>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</si>
  <si>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</si>
  <si>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</si>
  <si>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</si>
  <si>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</si>
  <si>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</si>
  <si>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</si>
  <si>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</si>
  <si>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</si>
  <si>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</si>
  <si>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</si>
  <si>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</si>
  <si>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</si>
  <si>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</si>
  <si>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</si>
  <si>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</si>
  <si>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</si>
  <si>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</si>
  <si>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</si>
  <si>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</si>
  <si>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</si>
  <si>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</si>
  <si>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</si>
  <si>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</si>
  <si>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</si>
  <si>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</si>
  <si>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</si>
  <si>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</si>
  <si>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</si>
  <si>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</si>
  <si>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</si>
  <si>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</si>
  <si>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</si>
  <si>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</si>
  <si>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</si>
  <si>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</si>
  <si>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</si>
  <si>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</si>
  <si>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</si>
  <si>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</si>
  <si>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</si>
  <si>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</si>
  <si>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</si>
  <si>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</si>
  <si>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</si>
  <si>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</si>
  <si>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</si>
  <si>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</si>
  <si>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</si>
  <si>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</si>
  <si>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</si>
  <si>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</si>
  <si>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</si>
  <si>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</si>
  <si>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</si>
  <si>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</si>
  <si>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</si>
  <si>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</si>
  <si>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</si>
  <si>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</si>
  <si>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</si>
  <si>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</si>
  <si>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</si>
  <si>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</si>
  <si>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</si>
  <si>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</si>
  <si>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</si>
  <si>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</si>
  <si>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</si>
  <si>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</si>
  <si>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</si>
  <si>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</si>
  <si>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</si>
  <si>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</si>
  <si>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</si>
  <si>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</si>
  <si>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</si>
  <si>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</si>
  <si>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</si>
  <si>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</si>
  <si>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</si>
  <si>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</si>
  <si>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</si>
  <si>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</si>
  <si>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</si>
  <si>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</si>
  <si>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</si>
  <si>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</si>
  <si>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</si>
  <si>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</si>
  <si>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</si>
  <si>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</si>
  <si>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</si>
  <si>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</si>
  <si>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</si>
  <si>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</si>
  <si>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</si>
  <si>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</si>
  <si>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</si>
  <si>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</si>
  <si>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</si>
  <si>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</si>
  <si>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</si>
  <si>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</si>
  <si>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</si>
  <si>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</si>
  <si>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</si>
  <si>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</si>
  <si>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</si>
  <si>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</si>
  <si>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</si>
  <si>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</si>
  <si>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</si>
  <si>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</si>
  <si>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</si>
  <si>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</si>
  <si>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</si>
  <si>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</si>
  <si>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</si>
  <si>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</si>
  <si>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</si>
  <si>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</si>
  <si>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</si>
  <si>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</si>
  <si>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</si>
  <si>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</si>
  <si>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</si>
  <si>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</si>
  <si>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</si>
  <si>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</si>
  <si>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</si>
  <si>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</si>
  <si>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</si>
  <si>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</si>
  <si>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</si>
  <si>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</si>
  <si>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</si>
  <si>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</si>
  <si>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</si>
  <si>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</si>
  <si>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</si>
  <si>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</si>
  <si>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</si>
  <si>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</si>
  <si>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</si>
  <si>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</si>
  <si>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</si>
  <si>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</si>
  <si>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</si>
  <si>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</si>
  <si>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</si>
  <si>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</si>
  <si>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</si>
  <si>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</si>
  <si>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</si>
  <si>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</si>
  <si>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</si>
  <si>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</si>
  <si>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</si>
  <si>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</si>
  <si>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</si>
  <si>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</si>
  <si>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</si>
  <si>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</si>
  <si>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</si>
  <si>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</si>
  <si>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</si>
  <si>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</si>
  <si>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</si>
  <si>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</si>
  <si>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</si>
  <si>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</si>
  <si>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</si>
  <si>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</si>
  <si>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</si>
  <si>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</si>
  <si>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</si>
  <si>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</si>
  <si>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</si>
  <si>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</si>
  <si>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</si>
  <si>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</si>
  <si>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</si>
  <si>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</si>
  <si>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</si>
  <si>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</si>
  <si>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</si>
  <si>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</si>
  <si>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</si>
  <si>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</si>
  <si>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</si>
  <si>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</si>
  <si>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</si>
  <si>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</si>
  <si>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</si>
  <si>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</si>
  <si>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</si>
  <si>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</si>
  <si>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</si>
  <si>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</si>
  <si>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</si>
  <si>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</si>
  <si>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</si>
  <si>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</si>
  <si>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</si>
  <si>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</si>
  <si>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</si>
  <si>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</si>
  <si>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</si>
  <si>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</si>
  <si>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</si>
  <si>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</si>
  <si>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</si>
  <si>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</si>
  <si>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</si>
  <si>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</si>
  <si>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</si>
  <si>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</si>
  <si>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</si>
  <si>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</si>
  <si>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</si>
  <si>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</si>
  <si>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</si>
  <si>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</si>
  <si>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</si>
  <si>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</si>
  <si>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</si>
  <si>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</si>
  <si>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</si>
  <si>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</si>
  <si>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</si>
  <si>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</si>
  <si>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</si>
  <si>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</si>
  <si>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</si>
  <si>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</si>
  <si>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</si>
  <si>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</si>
  <si>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</si>
  <si>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</si>
  <si>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</si>
  <si>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</si>
  <si>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</si>
  <si>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</si>
  <si>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</si>
  <si>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</si>
  <si>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</si>
  <si>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</si>
  <si>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</si>
  <si>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</si>
  <si>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</si>
  <si>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</si>
  <si>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</si>
  <si>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</si>
  <si>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</si>
  <si>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</si>
  <si>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</si>
  <si>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</si>
  <si>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</si>
  <si>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</si>
  <si>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</si>
  <si>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</si>
  <si>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</si>
  <si>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</si>
  <si>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</si>
  <si>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</si>
  <si>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</si>
  <si>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</si>
  <si>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</si>
  <si>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</si>
  <si>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</si>
  <si>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</si>
  <si>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</si>
  <si>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</si>
  <si>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</si>
  <si>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</si>
  <si>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</si>
  <si>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</si>
  <si>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</si>
  <si>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</si>
  <si>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</si>
  <si>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</si>
  <si>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</si>
  <si>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</si>
  <si>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</si>
  <si>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</si>
  <si>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</si>
  <si>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</si>
  <si>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</si>
  <si>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</si>
  <si>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</si>
  <si>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</si>
  <si>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</si>
  <si>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</si>
  <si>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</si>
  <si>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</si>
  <si>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</si>
  <si>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</si>
  <si>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</si>
  <si>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</si>
  <si>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</si>
  <si>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</si>
  <si>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</si>
  <si>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</si>
  <si>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</si>
  <si>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</si>
  <si>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</si>
  <si>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</si>
  <si>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</si>
  <si>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</si>
  <si>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</si>
  <si>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</si>
  <si>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</si>
  <si>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</si>
  <si>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</si>
  <si>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</si>
  <si>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</si>
  <si>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</si>
  <si>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</si>
  <si>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</si>
  <si>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</si>
  <si>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</si>
  <si>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</si>
  <si>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</si>
  <si>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</si>
  <si>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</si>
  <si>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</si>
  <si>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</si>
  <si>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</si>
  <si>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</si>
  <si>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</si>
  <si>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</si>
  <si>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</si>
  <si>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</si>
  <si>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</si>
  <si>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</si>
  <si>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</si>
  <si>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</si>
  <si>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</si>
  <si>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</si>
  <si>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</si>
  <si>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</si>
  <si>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</si>
  <si>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</si>
  <si>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</si>
  <si>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</si>
  <si>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</si>
  <si>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</si>
  <si>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</si>
  <si>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</si>
  <si>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</si>
  <si>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</si>
  <si>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</si>
  <si>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</si>
  <si>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</si>
  <si>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</si>
  <si>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</si>
  <si>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</si>
  <si>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</si>
  <si>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</si>
  <si>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</si>
  <si>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</si>
  <si>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</si>
  <si>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</si>
  <si>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</si>
  <si>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</si>
  <si>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</si>
  <si>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</si>
  <si>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</si>
  <si>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</si>
  <si>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</si>
  <si>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</si>
  <si>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</si>
  <si>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</si>
  <si>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</si>
  <si>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</si>
  <si>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</si>
  <si>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</si>
  <si>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</si>
  <si>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</si>
  <si>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</si>
  <si>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</si>
  <si>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</si>
  <si>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</si>
  <si>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</si>
  <si>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</si>
  <si>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</si>
  <si>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</si>
  <si>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</si>
  <si>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</si>
  <si>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</si>
  <si>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</si>
  <si>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</si>
  <si>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</si>
  <si>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</si>
  <si>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</si>
  <si>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</si>
  <si>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</si>
  <si>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</si>
  <si>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</si>
  <si>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</si>
  <si>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</si>
  <si>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</si>
  <si>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</si>
  <si>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</si>
  <si>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</si>
  <si>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</si>
  <si>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</si>
  <si>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</si>
  <si>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</si>
  <si>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</si>
  <si>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</si>
  <si>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</si>
  <si>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</si>
  <si>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</si>
  <si>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</si>
  <si>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</si>
  <si>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</si>
  <si>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</si>
  <si>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</si>
  <si>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</si>
  <si>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</si>
  <si>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</si>
  <si>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</si>
  <si>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</si>
  <si>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</si>
  <si>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</si>
  <si>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</si>
  <si>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</si>
  <si>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</si>
  <si>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</si>
  <si>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</si>
  <si>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</si>
  <si>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</si>
  <si>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</si>
  <si>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</si>
  <si>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</si>
  <si>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</si>
  <si>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</si>
  <si>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</si>
  <si>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</si>
  <si>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</si>
  <si>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</si>
  <si>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</si>
  <si>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</si>
  <si>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</si>
  <si>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</si>
  <si>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</si>
  <si>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</si>
  <si>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</si>
  <si>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</si>
  <si>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</si>
  <si>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</si>
  <si>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</si>
  <si>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</si>
  <si>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</si>
  <si>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</si>
  <si>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</si>
  <si>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</si>
  <si>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</si>
  <si>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</si>
  <si>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</si>
  <si>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</si>
  <si>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</si>
  <si>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</si>
  <si>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</si>
  <si>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</si>
  <si>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</si>
  <si>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</si>
  <si>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</si>
  <si>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</si>
  <si>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</si>
  <si>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</si>
  <si>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</si>
  <si>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</si>
  <si>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</si>
  <si>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</si>
  <si>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</si>
  <si>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</si>
  <si>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</si>
  <si>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</si>
  <si>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</si>
  <si>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</si>
  <si>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</si>
  <si>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</si>
  <si>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</si>
  <si>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</si>
  <si>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</si>
  <si>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</si>
  <si>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</si>
  <si>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</si>
  <si>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</si>
  <si>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</si>
  <si>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</si>
  <si>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</si>
  <si>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</si>
  <si>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</si>
  <si>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</si>
  <si>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</si>
  <si>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</si>
  <si>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</si>
  <si>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</si>
  <si>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</si>
  <si>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</si>
  <si>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</si>
  <si>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</si>
  <si>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</si>
  <si>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</si>
  <si>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</si>
  <si>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</si>
  <si>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</si>
  <si>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</si>
  <si>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</si>
  <si>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</si>
  <si>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</si>
  <si>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</si>
  <si>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</si>
  <si>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</si>
  <si>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</si>
  <si>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</si>
  <si>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</si>
  <si>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</si>
  <si>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</si>
  <si>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</si>
  <si>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</si>
  <si>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</si>
  <si>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</si>
  <si>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</si>
  <si>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</si>
  <si>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</si>
  <si>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</si>
  <si>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</si>
  <si>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</si>
  <si>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</si>
  <si>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</si>
  <si>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</si>
  <si>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</si>
  <si>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</si>
  <si>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</si>
  <si>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</si>
  <si>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</si>
  <si>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</si>
  <si>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</si>
  <si>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</si>
  <si>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</si>
  <si>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</si>
  <si>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</si>
  <si>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</si>
  <si>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</si>
  <si>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</si>
  <si>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</si>
  <si>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</si>
  <si>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</si>
  <si>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</si>
  <si>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</si>
  <si>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</si>
  <si>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</si>
  <si>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</si>
  <si>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</si>
  <si>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</si>
  <si>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</si>
  <si>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</si>
  <si>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</si>
  <si>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</si>
  <si>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</si>
  <si>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</si>
  <si>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</si>
  <si>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</si>
  <si>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</si>
  <si>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</si>
  <si>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</si>
  <si>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</si>
  <si>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</si>
  <si>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</si>
  <si>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</si>
  <si>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</si>
  <si>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</si>
  <si>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</si>
  <si>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</si>
  <si>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</si>
  <si>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</si>
  <si>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</si>
  <si>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</si>
  <si>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</si>
  <si>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</si>
  <si>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</si>
  <si>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</si>
  <si>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</si>
  <si>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</si>
  <si>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</si>
  <si>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</si>
  <si>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</si>
  <si>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</si>
  <si>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</si>
  <si>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</si>
  <si>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</si>
  <si>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</si>
  <si>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</si>
  <si>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</si>
  <si>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</si>
  <si>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</si>
  <si>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</si>
  <si>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</si>
  <si>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</si>
  <si>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</si>
  <si>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</si>
  <si>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</si>
  <si>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</si>
  <si>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</si>
  <si>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</si>
  <si>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</si>
  <si>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</si>
  <si>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</si>
  <si>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</si>
  <si>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</si>
  <si>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</si>
  <si>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</si>
  <si>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</si>
  <si>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</si>
  <si>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</si>
  <si>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</si>
  <si>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</si>
  <si>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</si>
  <si>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</si>
  <si>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</si>
  <si>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</si>
  <si>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</si>
  <si>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</si>
  <si>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</si>
  <si>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</si>
  <si>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</si>
  <si>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</si>
  <si>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</si>
  <si>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</si>
  <si>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</si>
  <si>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</si>
  <si>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</si>
  <si>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</si>
  <si>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</si>
  <si>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</si>
  <si>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</si>
  <si>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</si>
  <si>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</si>
  <si>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</si>
  <si>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</si>
  <si>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</si>
  <si>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</si>
  <si>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</si>
  <si>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</si>
  <si>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</si>
  <si>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</si>
  <si>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</si>
  <si>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</si>
  <si>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</si>
  <si>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</si>
  <si>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</si>
  <si>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</si>
  <si>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</si>
  <si>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</si>
  <si>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</si>
  <si>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</si>
  <si>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</si>
  <si>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</si>
  <si>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</si>
  <si>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</si>
  <si>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</si>
  <si>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</si>
  <si>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</si>
  <si>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</si>
  <si>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</si>
  <si>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</si>
  <si>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</si>
  <si>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</si>
  <si>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</si>
  <si>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</si>
  <si>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</si>
  <si>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</si>
  <si>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</si>
  <si>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</si>
  <si>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</si>
  <si>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</si>
  <si>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</si>
  <si>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</si>
  <si>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</si>
  <si>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</si>
  <si>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</si>
  <si>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</si>
  <si>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</si>
  <si>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</si>
  <si>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</si>
  <si>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</si>
  <si>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</si>
  <si>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</si>
  <si>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</si>
  <si>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</si>
  <si>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</si>
  <si>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</si>
  <si>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</si>
  <si>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</si>
  <si>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</si>
  <si>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</si>
  <si>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</si>
  <si>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</si>
  <si>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</si>
  <si>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</si>
  <si>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</si>
  <si>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</si>
  <si>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</si>
  <si>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</si>
  <si>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</si>
  <si>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</si>
  <si>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</si>
  <si>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</si>
  <si>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</si>
  <si>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</si>
  <si>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</si>
  <si>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</si>
  <si>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</si>
  <si>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</si>
  <si>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</si>
  <si>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</si>
  <si>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</si>
  <si>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</si>
  <si>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</si>
  <si>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</si>
  <si>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</si>
  <si>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</si>
  <si>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</si>
  <si>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</si>
  <si>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</si>
  <si>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</si>
  <si>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</si>
  <si>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</si>
  <si>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</si>
  <si>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</si>
  <si>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</si>
  <si>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</si>
  <si>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</si>
  <si>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</si>
  <si>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</si>
  <si>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</si>
  <si>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</si>
  <si>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</si>
  <si>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</si>
  <si>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</si>
  <si>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</si>
  <si>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</si>
  <si>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</si>
  <si>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</si>
  <si>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</si>
  <si>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</si>
  <si>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</si>
  <si>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</si>
  <si>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</si>
  <si>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</si>
  <si>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</si>
  <si>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</si>
  <si>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</si>
  <si>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</si>
  <si>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</si>
  <si>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</si>
  <si>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</si>
  <si>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</si>
  <si>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</si>
  <si>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</si>
  <si>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</si>
  <si>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</si>
  <si>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</si>
  <si>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</si>
  <si>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</si>
  <si>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</si>
  <si>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</si>
  <si>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</si>
  <si>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</si>
  <si>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</si>
  <si>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</si>
  <si>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</si>
  <si>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</si>
  <si>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</si>
  <si>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</si>
  <si>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</si>
  <si>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</si>
  <si>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</si>
  <si>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</si>
  <si>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</si>
  <si>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</si>
  <si>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</si>
  <si>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</si>
  <si>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</si>
  <si>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</si>
  <si>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</si>
  <si>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</si>
  <si>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</si>
  <si>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</si>
  <si>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</si>
  <si>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</si>
  <si>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</si>
  <si>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</si>
  <si>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</si>
  <si>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</si>
  <si>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</si>
  <si>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</si>
  <si>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</si>
  <si>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</si>
  <si>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</si>
  <si>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</si>
  <si>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</si>
  <si>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</si>
  <si>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</si>
  <si>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</si>
  <si>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</si>
  <si>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</si>
  <si>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</si>
  <si>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</si>
  <si>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</si>
  <si>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</si>
  <si>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</si>
  <si>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</si>
  <si>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</si>
  <si>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</si>
  <si>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</si>
  <si>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</si>
  <si>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</si>
  <si>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</si>
  <si>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</si>
  <si>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</si>
  <si>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</si>
  <si>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</si>
  <si>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</si>
  <si>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</si>
  <si>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</si>
  <si>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</si>
  <si>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</si>
  <si>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</si>
  <si>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</si>
  <si>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</si>
  <si>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</si>
  <si>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</si>
  <si>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</si>
  <si>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</si>
  <si>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</si>
  <si>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</si>
  <si>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</si>
  <si>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</si>
  <si>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</si>
  <si>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</si>
  <si>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</si>
  <si>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</si>
  <si>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</si>
  <si>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</si>
  <si>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</si>
  <si>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</si>
  <si>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</si>
  <si>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</si>
  <si>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</si>
  <si>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</si>
  <si>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</si>
  <si>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</si>
  <si>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</si>
  <si>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</si>
  <si>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</si>
  <si>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</si>
  <si>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</si>
  <si>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</si>
  <si>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</si>
  <si>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</si>
  <si>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</si>
  <si>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</si>
  <si>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</si>
  <si>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</si>
  <si>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</si>
  <si>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</si>
  <si>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</si>
  <si>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</si>
  <si>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</si>
  <si>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</si>
  <si>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</si>
  <si>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</si>
  <si>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</si>
  <si>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</si>
  <si>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</si>
  <si>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</si>
  <si>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</si>
  <si>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</si>
  <si>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</si>
  <si>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</si>
  <si>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</si>
  <si>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</si>
  <si>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</si>
  <si>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</si>
  <si>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</si>
  <si>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</si>
  <si>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</si>
  <si>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</si>
  <si>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</si>
  <si>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</si>
  <si>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</si>
  <si>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</si>
  <si>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</si>
  <si>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</si>
  <si>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</si>
  <si>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</si>
  <si>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</si>
  <si>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</si>
  <si>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</si>
  <si>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</si>
  <si>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</si>
  <si>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</si>
  <si>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</si>
  <si>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</si>
  <si>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</si>
  <si>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</si>
  <si>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</si>
  <si>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</si>
  <si>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</si>
  <si>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</si>
  <si>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</si>
  <si>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</si>
  <si>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</si>
  <si>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</si>
  <si>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</si>
  <si>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</si>
  <si>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</si>
  <si>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</si>
  <si>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</si>
  <si>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</si>
  <si>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</si>
  <si>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</si>
  <si>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</si>
  <si>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</si>
  <si>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</si>
  <si>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</si>
  <si>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</si>
  <si>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</si>
  <si>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</si>
  <si>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</si>
  <si>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</si>
  <si>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</si>
  <si>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</si>
  <si>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</si>
  <si>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</si>
  <si>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</si>
  <si>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</si>
  <si>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</si>
  <si>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</si>
  <si>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</si>
  <si>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</si>
  <si>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</si>
  <si>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</si>
  <si>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</si>
  <si>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</si>
  <si>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</si>
  <si>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</si>
  <si>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</si>
  <si>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</si>
  <si>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</si>
  <si>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</si>
  <si>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</si>
  <si>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</si>
  <si>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</si>
  <si>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</si>
  <si>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</si>
  <si>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</si>
  <si>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</si>
  <si>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</si>
  <si>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</si>
  <si>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</si>
  <si>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</si>
  <si>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</si>
  <si>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</si>
  <si>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</si>
  <si>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</si>
  <si>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</si>
  <si>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</si>
  <si>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</si>
  <si>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</si>
  <si>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</si>
  <si>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</si>
  <si>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</si>
  <si>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</si>
  <si>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</si>
  <si>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</si>
  <si>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</si>
  <si>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</si>
  <si>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</si>
  <si>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</si>
  <si>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</si>
  <si>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</si>
  <si>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</si>
  <si>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</si>
  <si>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</si>
  <si>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</si>
  <si>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</si>
  <si>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</si>
  <si>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</si>
  <si>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</si>
  <si>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</si>
  <si>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</si>
  <si>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</si>
  <si>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</si>
  <si>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</si>
  <si>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</si>
  <si>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</si>
  <si>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</si>
  <si>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</si>
  <si>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</si>
  <si>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</si>
  <si>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</si>
  <si>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</si>
  <si>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</si>
  <si>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</si>
  <si>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</si>
  <si>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</si>
  <si>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</si>
  <si>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</si>
  <si>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</si>
  <si>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</si>
  <si>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</si>
  <si>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</si>
  <si>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</si>
  <si>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</si>
  <si>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</si>
  <si>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</si>
  <si>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</si>
  <si>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</si>
  <si>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</si>
  <si>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</si>
  <si>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</si>
  <si>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</si>
  <si>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</si>
  <si>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</si>
  <si>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</si>
  <si>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</si>
  <si>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</si>
  <si>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</si>
  <si>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</si>
  <si>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</si>
  <si>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</si>
  <si>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</si>
  <si>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</si>
  <si>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</si>
  <si>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</si>
  <si>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</si>
  <si>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</si>
  <si>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</si>
  <si>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</si>
  <si>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</si>
  <si>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</si>
  <si>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</si>
  <si>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</si>
  <si>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</si>
  <si>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</si>
  <si>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</si>
  <si>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</si>
  <si>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</si>
  <si>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</si>
  <si>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</si>
  <si>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</si>
  <si>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</si>
  <si>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</si>
  <si>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</si>
  <si>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</si>
  <si>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</si>
  <si>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</si>
  <si>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</si>
  <si>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</si>
  <si>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</si>
  <si>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</si>
  <si>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</si>
  <si>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</si>
  <si>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</si>
  <si>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</si>
  <si>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</si>
  <si>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</si>
  <si>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</si>
  <si>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</si>
  <si>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</si>
  <si>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</si>
  <si>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</si>
  <si>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</si>
  <si>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</si>
  <si>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</si>
  <si>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</si>
  <si>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</si>
  <si>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</si>
  <si>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</si>
  <si>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</si>
  <si>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</si>
  <si>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</si>
  <si>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</si>
  <si>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</si>
  <si>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</si>
  <si>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</si>
  <si>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</si>
  <si>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</si>
  <si>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</si>
  <si>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</si>
  <si>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</si>
  <si>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</si>
  <si>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</si>
  <si>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</si>
  <si>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</si>
  <si>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</si>
  <si>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</si>
  <si>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</si>
  <si>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</si>
  <si>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</si>
  <si>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</si>
  <si>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</si>
  <si>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</si>
  <si>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</si>
  <si>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</si>
  <si>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</si>
  <si>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</si>
  <si>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</si>
  <si>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</si>
  <si>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</si>
  <si>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</si>
  <si>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</si>
  <si>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</si>
  <si>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</si>
  <si>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</si>
  <si>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</si>
  <si>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</si>
  <si>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</si>
  <si>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</si>
  <si>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</si>
  <si>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</si>
  <si>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</si>
  <si>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</si>
  <si>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</si>
  <si>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</si>
  <si>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</si>
  <si>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</si>
  <si>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</si>
  <si>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</si>
  <si>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</si>
  <si>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</si>
  <si>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</si>
  <si>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</si>
  <si>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</si>
  <si>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</si>
  <si>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</si>
  <si>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</si>
  <si>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</si>
  <si>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</si>
  <si>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</si>
  <si>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</si>
  <si>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</si>
  <si>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</si>
  <si>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</si>
  <si>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</si>
  <si>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</si>
  <si>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</si>
  <si>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</si>
  <si>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</si>
  <si>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</si>
  <si>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</si>
  <si>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</si>
  <si>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</si>
  <si>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</si>
  <si>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</si>
  <si>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</si>
  <si>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</si>
  <si>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</si>
  <si>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</si>
  <si>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</si>
  <si>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</si>
  <si>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</si>
  <si>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</si>
  <si>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</si>
  <si>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</si>
  <si>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</si>
  <si>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</si>
  <si>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</si>
  <si>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</si>
  <si>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</si>
  <si>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</si>
  <si>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</si>
  <si>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</si>
  <si>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</si>
  <si>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</si>
  <si>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</si>
  <si>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</si>
  <si>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</si>
  <si>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</si>
  <si>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</si>
  <si>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</si>
  <si>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</si>
  <si>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</si>
  <si>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</si>
  <si>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</si>
  <si>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</si>
  <si>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</si>
  <si>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</si>
  <si>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</si>
  <si>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</si>
  <si>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</si>
  <si>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</si>
  <si>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</si>
  <si>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</si>
  <si>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</si>
  <si>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</si>
  <si>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</si>
  <si>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</si>
  <si>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</si>
  <si>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</si>
  <si>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</si>
  <si>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</si>
  <si>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</si>
  <si>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</si>
  <si>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</si>
  <si>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</si>
  <si>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</si>
  <si>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</si>
  <si>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</si>
  <si>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</si>
  <si>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</si>
  <si>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</si>
  <si>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</si>
  <si>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</si>
  <si>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</si>
  <si>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</si>
  <si>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</si>
  <si>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</si>
  <si>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</si>
  <si>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</si>
  <si>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</si>
  <si>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</si>
  <si>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</si>
  <si>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</si>
  <si>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</si>
  <si>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</si>
  <si>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</si>
  <si>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</si>
  <si>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</si>
  <si>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</si>
  <si>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</si>
  <si>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</si>
  <si>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</si>
  <si>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</si>
  <si>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</si>
  <si>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</si>
  <si>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</si>
  <si>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</si>
  <si>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</si>
  <si>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</si>
  <si>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</si>
  <si>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</si>
  <si>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</si>
  <si>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</si>
  <si>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</si>
  <si>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</si>
  <si>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</si>
  <si>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</si>
  <si>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</si>
  <si>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</si>
  <si>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</si>
  <si>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</si>
  <si>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</si>
  <si>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</si>
  <si>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</si>
  <si>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</si>
  <si>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</si>
  <si>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</si>
  <si>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</si>
  <si>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</si>
  <si>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</si>
  <si>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</si>
  <si>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</si>
  <si>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</si>
  <si>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</si>
  <si>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</si>
  <si>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</si>
  <si>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</si>
  <si>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</si>
  <si>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</si>
  <si>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</si>
  <si>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</si>
  <si>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</si>
  <si>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</si>
  <si>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</si>
  <si>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</si>
  <si>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</si>
  <si>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</si>
  <si>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</si>
  <si>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</si>
  <si>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</si>
  <si>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</si>
  <si>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</si>
  <si>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</si>
  <si>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</si>
  <si>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</si>
  <si>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</si>
  <si>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</si>
  <si>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</si>
  <si>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</si>
  <si>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</si>
  <si>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</si>
  <si>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</si>
  <si>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</si>
  <si>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</si>
  <si>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</si>
  <si>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</si>
  <si>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</si>
  <si>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</si>
  <si>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</si>
  <si>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</si>
  <si>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</si>
  <si>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</si>
  <si>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</si>
  <si>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</si>
  <si>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</si>
  <si>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</si>
  <si>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</si>
  <si>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</si>
  <si>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</si>
  <si>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</si>
  <si>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</si>
  <si>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</si>
  <si>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</si>
  <si>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</si>
  <si>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</si>
  <si>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</si>
  <si>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</si>
  <si>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</si>
  <si>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</si>
  <si>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</si>
  <si>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</si>
  <si>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</si>
  <si>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</si>
  <si>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</si>
  <si>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</si>
  <si>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</si>
  <si>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</si>
  <si>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</si>
  <si>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</si>
  <si>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</si>
  <si>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</si>
  <si>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</si>
  <si>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</si>
  <si>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</si>
  <si>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</si>
  <si>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</si>
  <si>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</si>
  <si>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</si>
  <si>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</si>
  <si>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</si>
  <si>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</si>
  <si>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</si>
  <si>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</si>
  <si>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</si>
  <si>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</si>
  <si>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</si>
  <si>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</si>
  <si>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</si>
  <si>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</si>
  <si>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</si>
  <si>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</si>
  <si>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</si>
  <si>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</si>
  <si>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</si>
  <si>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</si>
  <si>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</si>
  <si>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</si>
  <si>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</si>
  <si>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</si>
  <si>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</si>
  <si>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</si>
  <si>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</si>
  <si>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</si>
  <si>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</si>
  <si>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</si>
  <si>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</si>
  <si>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</si>
  <si>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</si>
  <si>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</si>
  <si>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</si>
  <si>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</si>
  <si>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</si>
  <si>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</si>
  <si>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</si>
  <si>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</si>
  <si>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</si>
  <si>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</si>
  <si>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</si>
  <si>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</si>
  <si>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</si>
  <si>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</si>
  <si>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</si>
  <si>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</si>
  <si>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</si>
  <si>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</si>
  <si>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</si>
  <si>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</si>
  <si>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</si>
  <si>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</si>
  <si>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</si>
  <si>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</si>
  <si>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</si>
  <si>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</si>
  <si>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</si>
  <si>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</si>
  <si>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</si>
  <si>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</si>
  <si>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</si>
  <si>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</si>
  <si>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</si>
  <si>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</si>
  <si>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</si>
  <si>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</si>
  <si>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</si>
  <si>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</si>
  <si>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</si>
  <si>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</si>
  <si>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</si>
  <si>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</si>
  <si>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</si>
  <si>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</si>
  <si>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</si>
  <si>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</si>
  <si>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</si>
  <si>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</si>
  <si>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</si>
  <si>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</si>
  <si>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</si>
  <si>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</si>
  <si>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</si>
  <si>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</si>
  <si>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</si>
  <si>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</si>
  <si>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</si>
  <si>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</si>
  <si>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</si>
  <si>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</si>
  <si>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</si>
  <si>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</si>
  <si>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</si>
  <si>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</si>
  <si>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</si>
  <si>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</si>
  <si>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</si>
  <si>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</si>
  <si>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</si>
  <si>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</si>
  <si>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</si>
  <si>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</si>
  <si>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</si>
  <si>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</si>
  <si>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</si>
  <si>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</si>
  <si>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</si>
  <si>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</si>
  <si>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</si>
  <si>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</si>
  <si>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</si>
  <si>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</si>
  <si>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</si>
  <si>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</si>
  <si>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</si>
  <si>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</si>
  <si>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</si>
  <si>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</si>
  <si>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</si>
  <si>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</si>
  <si>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</si>
  <si>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</si>
  <si>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</si>
  <si>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</si>
  <si>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</si>
  <si>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</si>
  <si>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</si>
  <si>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</si>
  <si>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</si>
  <si>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</si>
  <si>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</si>
  <si>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</si>
  <si>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</si>
  <si>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</si>
  <si>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</si>
  <si>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</si>
  <si>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</si>
  <si>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</si>
  <si>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</si>
  <si>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</si>
  <si>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</si>
  <si>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</si>
  <si>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</si>
  <si>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</si>
  <si>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</si>
  <si>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</si>
  <si>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</si>
  <si>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</si>
  <si>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</si>
  <si>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</si>
  <si>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</si>
  <si>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</si>
  <si>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</si>
  <si>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</si>
  <si>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</si>
  <si>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</si>
  <si>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</si>
  <si>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</si>
  <si>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</si>
  <si>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</si>
  <si>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</si>
  <si>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</si>
  <si>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</si>
  <si>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</si>
  <si>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</si>
  <si>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</si>
  <si>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</si>
  <si>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</si>
  <si>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</si>
  <si>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</si>
  <si>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</si>
  <si>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</si>
  <si>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</si>
  <si>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</si>
  <si>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</si>
  <si>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</si>
  <si>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</si>
  <si>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</si>
  <si>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</si>
  <si>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</si>
  <si>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</si>
  <si>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</si>
  <si>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</si>
  <si>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</si>
  <si>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</si>
  <si>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</si>
  <si>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</si>
  <si>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</si>
  <si>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</si>
  <si>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</si>
  <si>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</si>
  <si>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</si>
  <si>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</si>
  <si>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</si>
  <si>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</si>
  <si>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</si>
  <si>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</si>
  <si>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</si>
  <si>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</si>
  <si>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</si>
  <si>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</si>
  <si>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</si>
  <si>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</si>
  <si>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</si>
  <si>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</si>
  <si>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</si>
  <si>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</si>
  <si>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</si>
  <si>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</si>
  <si>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</si>
  <si>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</si>
  <si>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</si>
  <si>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</si>
  <si>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</si>
  <si>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</si>
  <si>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</si>
  <si>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</si>
  <si>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</si>
  <si>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</si>
  <si>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</si>
  <si>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</si>
  <si>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</si>
  <si>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</si>
  <si>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</si>
  <si>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</si>
  <si>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</si>
  <si>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</si>
  <si>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</si>
  <si>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</si>
  <si>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</si>
  <si>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</si>
  <si>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</si>
  <si>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</si>
  <si>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</si>
  <si>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</si>
  <si>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</si>
  <si>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</si>
  <si>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</si>
  <si>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</si>
  <si>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</si>
  <si>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</si>
  <si>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</si>
  <si>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</si>
  <si>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</si>
  <si>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</si>
  <si>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</si>
  <si>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</si>
  <si>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</si>
  <si>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</si>
  <si>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</si>
  <si>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</si>
  <si>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</si>
  <si>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</si>
  <si>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</si>
  <si>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</si>
  <si>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</si>
  <si>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</si>
  <si>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</si>
  <si>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</si>
  <si>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</si>
  <si>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</si>
  <si>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</si>
  <si>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</si>
  <si>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</si>
  <si>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</si>
  <si>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</si>
  <si>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</si>
  <si>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</si>
  <si>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</si>
  <si>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</si>
  <si>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</si>
  <si>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</si>
  <si>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</si>
  <si>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</si>
  <si>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</si>
  <si>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</si>
  <si>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</si>
  <si>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</si>
  <si>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</si>
  <si>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</si>
  <si>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</si>
  <si>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</si>
  <si>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</si>
  <si>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</si>
  <si>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</si>
  <si>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</si>
  <si>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</si>
  <si>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</si>
  <si>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</si>
  <si>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</si>
  <si>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</si>
  <si>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</si>
  <si>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</si>
  <si>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</si>
  <si>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</si>
  <si>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</si>
  <si>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</si>
  <si>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</si>
  <si>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</si>
  <si>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</si>
  <si>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</si>
  <si>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</si>
  <si>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</si>
  <si>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</si>
  <si>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</si>
  <si>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</si>
  <si>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</si>
  <si>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</si>
  <si>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</si>
  <si>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</si>
  <si>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</si>
  <si>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</si>
  <si>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</si>
  <si>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</si>
  <si>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</si>
  <si>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</si>
  <si>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</si>
  <si>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</si>
  <si>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</si>
  <si>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</si>
  <si>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</si>
  <si>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</si>
  <si>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</si>
  <si>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</si>
  <si>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</si>
  <si>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</si>
  <si>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</si>
  <si>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</si>
  <si>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</si>
  <si>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</si>
  <si>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</si>
  <si>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</si>
  <si>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</si>
  <si>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</si>
  <si>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</si>
  <si>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</si>
  <si>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</si>
  <si>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</si>
  <si>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</si>
  <si>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</si>
  <si>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</si>
  <si>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</si>
  <si>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</si>
  <si>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</si>
  <si>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</si>
  <si>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</si>
  <si>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</si>
  <si>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</si>
  <si>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</si>
  <si>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</si>
  <si>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</si>
  <si>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</si>
  <si>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</si>
  <si>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</si>
  <si>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</si>
  <si>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</si>
  <si>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</si>
  <si>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</si>
  <si>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</si>
  <si>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</si>
  <si>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</si>
  <si>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</si>
  <si>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</si>
  <si>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</si>
  <si>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</si>
  <si>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</si>
  <si>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</si>
  <si>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</si>
  <si>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</si>
  <si>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</si>
  <si>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</si>
  <si>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</si>
  <si>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</si>
  <si>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</si>
  <si>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</si>
  <si>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</si>
  <si>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</si>
  <si>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</si>
  <si>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</si>
  <si>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</si>
  <si>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</si>
  <si>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</si>
  <si>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</si>
  <si>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</si>
  <si>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</si>
  <si>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</si>
  <si>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</si>
  <si>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</si>
  <si>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</si>
  <si>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</si>
  <si>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</si>
  <si>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</si>
  <si>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</si>
  <si>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</si>
  <si>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</si>
  <si>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</si>
  <si>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</si>
  <si>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</si>
  <si>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</si>
  <si>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</si>
  <si>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</si>
  <si>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</si>
  <si>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</si>
  <si>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</si>
  <si>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</si>
  <si>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</si>
  <si>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</si>
  <si>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</si>
  <si>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</si>
  <si>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</si>
  <si>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</si>
  <si>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</si>
  <si>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</si>
  <si>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</si>
  <si>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</si>
  <si>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</si>
  <si>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</si>
  <si>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</si>
  <si>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</si>
  <si>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</si>
  <si>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</si>
  <si>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</si>
  <si>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</si>
  <si>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</si>
  <si>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</si>
  <si>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</si>
  <si>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</si>
  <si>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</si>
  <si>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</si>
  <si>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</si>
  <si>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</si>
  <si>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</si>
  <si>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</si>
  <si>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</si>
  <si>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</si>
  <si>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</si>
  <si>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</si>
  <si>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</si>
  <si>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</si>
  <si>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</si>
  <si>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</si>
  <si>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</si>
  <si>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</si>
  <si>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</si>
  <si>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</si>
  <si>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</si>
  <si>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</si>
  <si>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</si>
  <si>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</si>
  <si>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</si>
  <si>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</si>
  <si>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</si>
  <si>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</si>
  <si>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</si>
  <si>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</si>
  <si>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</si>
  <si>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</si>
  <si>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</si>
  <si>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</si>
  <si>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</si>
  <si>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</si>
  <si>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</si>
  <si>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</si>
  <si>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</si>
  <si>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</si>
  <si>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</si>
  <si>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</si>
  <si>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</si>
  <si>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</si>
  <si>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</si>
  <si>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</si>
  <si>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</si>
  <si>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</si>
  <si>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</si>
  <si>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</si>
  <si>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</si>
  <si>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</si>
  <si>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</si>
  <si>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</si>
  <si>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</si>
  <si>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</si>
  <si>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</si>
  <si>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</si>
  <si>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</si>
  <si>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</si>
  <si>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</si>
  <si>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</si>
  <si>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</si>
  <si>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</si>
  <si>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</si>
  <si>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</si>
  <si>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</si>
  <si>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</si>
  <si>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</si>
  <si>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</si>
  <si>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</si>
  <si>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</si>
  <si>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</si>
  <si>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</si>
  <si>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</si>
  <si>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</si>
  <si>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</si>
  <si>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</si>
  <si>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</si>
  <si>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</si>
  <si>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</si>
  <si>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</si>
  <si>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</si>
  <si>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</si>
  <si>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</si>
  <si>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</si>
  <si>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</si>
  <si>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</si>
  <si>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</si>
  <si>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</si>
  <si>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</si>
  <si>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</si>
  <si>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</si>
  <si>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</si>
  <si>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</si>
  <si>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</si>
  <si>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</si>
  <si>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</si>
  <si>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</si>
  <si>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</si>
  <si>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</si>
  <si>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</si>
  <si>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</si>
  <si>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</si>
  <si>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</si>
  <si>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</si>
  <si>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</si>
  <si>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</si>
  <si>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</si>
  <si>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</si>
  <si>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</si>
  <si>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</si>
  <si>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</si>
  <si>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</si>
  <si>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</si>
  <si>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</si>
  <si>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</si>
  <si>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</si>
  <si>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</si>
  <si>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</si>
  <si>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</si>
  <si>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</si>
  <si>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</si>
  <si>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</si>
  <si>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</si>
  <si>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</si>
  <si>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</si>
  <si>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</si>
  <si>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</si>
  <si>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</si>
  <si>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</si>
  <si>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</si>
  <si>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</si>
  <si>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</si>
  <si>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</si>
  <si>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</si>
  <si>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</si>
  <si>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</si>
  <si>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</si>
  <si>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</si>
  <si>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</si>
  <si>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</si>
  <si>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</si>
  <si>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</si>
  <si>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</si>
  <si>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</si>
  <si>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</si>
  <si>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</si>
  <si>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</si>
  <si>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</si>
  <si>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</si>
  <si>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</si>
  <si>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</si>
  <si>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</si>
  <si>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</si>
  <si>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</si>
  <si>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</si>
  <si>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</si>
  <si>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</si>
  <si>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</si>
  <si>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</si>
  <si>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</si>
  <si>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</si>
  <si>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</si>
  <si>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</si>
  <si>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</si>
  <si>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</si>
  <si>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</si>
  <si>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</si>
  <si>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</si>
  <si>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</si>
  <si>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</si>
  <si>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</si>
  <si>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</si>
  <si>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</si>
  <si>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</si>
  <si>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</si>
  <si>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</si>
  <si>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</si>
  <si>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</si>
  <si>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</si>
  <si>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</si>
  <si>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</si>
  <si>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</si>
  <si>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</si>
  <si>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</si>
  <si>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</si>
  <si>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</si>
  <si>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</si>
  <si>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</si>
  <si>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</si>
  <si>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</si>
  <si>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</si>
  <si>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</si>
  <si>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</si>
  <si>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</si>
  <si>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</si>
  <si>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</si>
  <si>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</si>
  <si>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</si>
  <si>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</si>
  <si>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</si>
  <si>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</si>
  <si>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</si>
  <si>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</si>
  <si>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</si>
  <si>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</si>
  <si>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</si>
  <si>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</si>
  <si>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</si>
  <si>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</si>
  <si>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</si>
  <si>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</si>
  <si>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</si>
  <si>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</si>
  <si>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</si>
  <si>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</si>
  <si>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</si>
  <si>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</si>
  <si>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</si>
  <si>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</si>
  <si>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</si>
  <si>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</si>
  <si>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</si>
  <si>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</si>
  <si>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</si>
  <si>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</si>
  <si>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</si>
  <si>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</si>
  <si>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</si>
  <si>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</si>
  <si>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</si>
  <si>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</si>
  <si>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</si>
  <si>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</si>
  <si>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</si>
  <si>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</si>
  <si>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</si>
  <si>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</si>
  <si>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</si>
  <si>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</si>
  <si>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</si>
  <si>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</si>
  <si>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</si>
  <si>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</si>
  <si>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</si>
  <si>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</si>
  <si>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</si>
  <si>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</si>
  <si>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</si>
  <si>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</si>
  <si>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</si>
  <si>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</si>
  <si>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</si>
  <si>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</si>
  <si>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</si>
  <si>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</si>
  <si>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</si>
  <si>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</si>
  <si>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</si>
  <si>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</si>
  <si>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</si>
  <si>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</si>
  <si>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</si>
  <si>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</si>
  <si>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</si>
  <si>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</si>
  <si>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</si>
  <si>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</si>
  <si>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</si>
  <si>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</si>
  <si>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</si>
  <si>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</si>
  <si>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</si>
  <si>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</si>
  <si>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</si>
  <si>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</si>
  <si>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</si>
  <si>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</si>
  <si>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</si>
  <si>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</si>
  <si>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</si>
  <si>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</si>
  <si>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</si>
  <si>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</si>
  <si>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</si>
  <si>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</si>
  <si>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</si>
  <si>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</si>
  <si>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</si>
  <si>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</si>
  <si>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</si>
  <si>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</si>
  <si>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</si>
  <si>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</si>
  <si>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</si>
  <si>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</si>
  <si>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</si>
  <si>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</si>
  <si>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</si>
  <si>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</si>
  <si>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</si>
  <si>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</si>
  <si>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</si>
  <si>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</si>
  <si>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</si>
  <si>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</si>
  <si>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</si>
  <si>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</si>
  <si>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</si>
  <si>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</si>
  <si>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</si>
  <si>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</si>
  <si>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</si>
  <si>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</si>
  <si>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</si>
  <si>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</si>
  <si>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</si>
  <si>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</si>
  <si>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</si>
  <si>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</si>
  <si>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</si>
  <si>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</si>
  <si>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</si>
  <si>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</si>
  <si>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</si>
  <si>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</si>
  <si>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</si>
  <si>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</si>
  <si>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</si>
  <si>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</si>
  <si>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</si>
  <si>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</si>
  <si>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</si>
  <si>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</si>
  <si>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</si>
  <si>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</si>
  <si>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</si>
  <si>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</si>
  <si>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</si>
  <si>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</si>
  <si>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</si>
  <si>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</si>
  <si>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</si>
  <si>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</si>
  <si>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</si>
  <si>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</si>
  <si>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</si>
  <si>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</si>
  <si>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</si>
  <si>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</si>
  <si>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</si>
  <si>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</si>
  <si>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</si>
  <si>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</si>
  <si>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</si>
  <si>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</si>
  <si>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</si>
  <si>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</si>
  <si>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</si>
  <si>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</si>
  <si>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</si>
  <si>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</si>
  <si>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</si>
  <si>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</si>
  <si>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</si>
  <si>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</si>
  <si>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</si>
  <si>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</si>
  <si>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</si>
  <si>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</si>
  <si>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</si>
  <si>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</si>
  <si>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</si>
  <si>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</si>
  <si>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</si>
  <si>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</si>
  <si>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</si>
  <si>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</si>
  <si>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</si>
  <si>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</si>
  <si>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</si>
  <si>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</si>
  <si>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</si>
  <si>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</si>
  <si>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</si>
  <si>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</si>
  <si>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</si>
  <si>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</si>
  <si>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</si>
  <si>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</si>
  <si>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</si>
  <si>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</si>
  <si>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</si>
  <si>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</si>
  <si>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</si>
  <si>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</si>
  <si>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</si>
  <si>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</si>
  <si>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</si>
  <si>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</si>
  <si>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</si>
  <si>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</si>
  <si>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</si>
  <si>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</si>
  <si>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</si>
  <si>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</si>
  <si>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</si>
  <si>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</si>
  <si>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</si>
  <si>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</si>
  <si>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</si>
  <si>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</si>
  <si>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</si>
  <si>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</si>
  <si>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</si>
  <si>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</si>
  <si>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</si>
  <si>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</si>
  <si>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</si>
  <si>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</si>
  <si>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</si>
  <si>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</si>
  <si>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</si>
  <si>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</si>
  <si>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</si>
  <si>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</si>
  <si>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</si>
  <si>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</si>
  <si>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</si>
  <si>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</si>
  <si>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</si>
  <si>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</si>
  <si>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</si>
  <si>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</si>
  <si>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</si>
  <si>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</si>
  <si>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</si>
  <si>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</si>
  <si>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</si>
  <si>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</si>
  <si>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</si>
  <si>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</si>
  <si>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</si>
  <si>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</si>
  <si>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</si>
  <si>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</si>
  <si>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</si>
  <si>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</si>
  <si>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</si>
  <si>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</si>
  <si>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</si>
  <si>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</si>
  <si>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</si>
  <si>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</si>
  <si>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</si>
  <si>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</si>
  <si>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</si>
  <si>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</si>
  <si>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</si>
  <si>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</si>
  <si>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</si>
  <si>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</si>
  <si>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</si>
  <si>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</si>
  <si>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</si>
  <si>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</si>
  <si>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</si>
  <si>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</si>
  <si>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</si>
  <si>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</si>
  <si>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</si>
  <si>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</si>
  <si>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</si>
  <si>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</si>
  <si>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</si>
  <si>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</si>
  <si>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</si>
  <si>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</si>
  <si>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</si>
  <si>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</si>
  <si>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</si>
  <si>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</si>
  <si>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</si>
  <si>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</si>
  <si>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</si>
  <si>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</si>
  <si>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</si>
  <si>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</si>
  <si>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</si>
  <si>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</si>
  <si>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</si>
  <si>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</si>
  <si>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</si>
  <si>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</si>
  <si>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</si>
  <si>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</si>
  <si>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</si>
  <si>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</si>
  <si>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</si>
  <si>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</si>
  <si>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</si>
  <si>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</si>
  <si>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</si>
  <si>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</si>
  <si>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</si>
  <si>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</si>
  <si>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</si>
  <si>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</si>
  <si>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</si>
  <si>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</si>
  <si>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</si>
  <si>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</si>
  <si>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</si>
  <si>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</si>
  <si>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</si>
  <si>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</si>
  <si>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</si>
  <si>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</si>
  <si>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</si>
  <si>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</si>
  <si>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</si>
  <si>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</si>
  <si>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</si>
  <si>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</si>
  <si>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</si>
  <si>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</si>
  <si>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</si>
  <si>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</si>
  <si>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</si>
  <si>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</si>
  <si>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</si>
  <si>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</si>
  <si>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</si>
  <si>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</si>
  <si>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</si>
  <si>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</si>
  <si>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</si>
  <si>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</si>
  <si>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</si>
  <si>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</si>
  <si>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</si>
  <si>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</si>
  <si>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</si>
  <si>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</si>
  <si>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</si>
  <si>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</si>
  <si>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</si>
  <si>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</si>
  <si>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</si>
  <si>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</si>
  <si>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</si>
  <si>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</si>
  <si>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</si>
  <si>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</si>
  <si>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</si>
  <si>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</si>
  <si>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</si>
  <si>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</si>
  <si>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</si>
  <si>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</si>
  <si>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</si>
  <si>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</si>
  <si>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</si>
  <si>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</si>
  <si>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</si>
  <si>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</si>
  <si>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</si>
  <si>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</si>
  <si>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</si>
  <si>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</si>
  <si>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</si>
  <si>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</si>
  <si>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</si>
  <si>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</si>
  <si>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</si>
  <si>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</si>
  <si>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</si>
  <si>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</si>
  <si>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</si>
  <si>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</si>
  <si>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</si>
  <si>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</si>
  <si>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</si>
  <si>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</si>
  <si>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</si>
  <si>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</si>
  <si>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</si>
  <si>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</si>
  <si>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</si>
  <si>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</si>
  <si>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</si>
  <si>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</si>
  <si>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</si>
  <si>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</si>
  <si>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</si>
  <si>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</si>
  <si>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</si>
  <si>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</si>
  <si>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</si>
  <si>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</si>
  <si>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</si>
  <si>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</si>
  <si>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</si>
  <si>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</si>
  <si>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</si>
  <si>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</si>
  <si>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</si>
  <si>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</si>
  <si>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</si>
  <si>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</si>
  <si>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</si>
  <si>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</si>
  <si>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</si>
  <si>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</si>
  <si>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</si>
  <si>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</si>
  <si>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</si>
  <si>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</si>
  <si>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</si>
  <si>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</si>
  <si>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</si>
  <si>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</si>
  <si>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</si>
  <si>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</si>
  <si>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</si>
  <si>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</si>
  <si>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</si>
  <si>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</si>
  <si>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</si>
  <si>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</si>
  <si>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</si>
  <si>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</si>
  <si>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</si>
  <si>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</si>
  <si>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</si>
  <si>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</si>
  <si>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</si>
  <si>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</si>
  <si>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</si>
  <si>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</si>
  <si>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</si>
  <si>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</si>
  <si>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</si>
  <si>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</si>
  <si>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</si>
  <si>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</si>
  <si>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</si>
  <si>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</si>
  <si>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</si>
  <si>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</si>
  <si>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</si>
  <si>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</si>
  <si>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</si>
  <si>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</si>
  <si>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</si>
  <si>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</si>
  <si>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</si>
  <si>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</si>
  <si>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</si>
  <si>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</si>
  <si>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</si>
  <si>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</si>
  <si>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</si>
  <si>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</si>
  <si>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</si>
  <si>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</si>
  <si>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</si>
  <si>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</si>
  <si>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</si>
  <si>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</si>
  <si>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</si>
  <si>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</si>
  <si>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</si>
  <si>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</si>
  <si>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</si>
  <si>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</si>
  <si>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</si>
  <si>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</si>
  <si>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</si>
  <si>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</si>
  <si>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</si>
  <si>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</si>
  <si>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</si>
  <si>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</si>
  <si>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</si>
  <si>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</si>
  <si>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</si>
  <si>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</si>
  <si>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</si>
  <si>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</si>
  <si>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</si>
  <si>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</si>
  <si>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</si>
  <si>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</si>
  <si>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</si>
  <si>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</si>
  <si>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</si>
  <si>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</si>
  <si>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</si>
  <si>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</si>
  <si>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</si>
  <si>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</si>
  <si>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</si>
  <si>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</si>
  <si>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</si>
  <si>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</si>
  <si>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</si>
  <si>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</si>
  <si>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</si>
  <si>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</si>
  <si>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</si>
  <si>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</si>
  <si>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</si>
  <si>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</si>
  <si>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</si>
  <si>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</si>
  <si>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</si>
  <si>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</si>
  <si>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</si>
  <si>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</si>
  <si>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</si>
  <si>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</si>
  <si>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</si>
  <si>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</si>
  <si>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</si>
  <si>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</si>
  <si>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</si>
  <si>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</si>
  <si>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</si>
  <si>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</si>
  <si>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</si>
  <si>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</si>
  <si>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</si>
  <si>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</si>
  <si>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</si>
  <si>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</si>
  <si>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</si>
  <si>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</si>
  <si>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</si>
  <si>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</si>
  <si>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</si>
  <si>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</si>
  <si>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</si>
  <si>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</si>
  <si>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</si>
  <si>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</si>
  <si>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</si>
  <si>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</si>
  <si>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</si>
  <si>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</si>
  <si>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</si>
  <si>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</si>
  <si>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</si>
  <si>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</si>
  <si>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</si>
  <si>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</si>
  <si>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</si>
  <si>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</si>
  <si>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</si>
  <si>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</si>
  <si>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</si>
  <si>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</si>
  <si>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</si>
  <si>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</si>
  <si>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</si>
  <si>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</si>
  <si>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</si>
  <si>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</si>
  <si>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</si>
  <si>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</si>
  <si>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</si>
  <si>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</si>
  <si>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</si>
  <si>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</si>
  <si>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</si>
  <si>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</si>
  <si>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</si>
  <si>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</si>
  <si>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</si>
  <si>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</si>
  <si>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</si>
  <si>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</si>
  <si>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</si>
  <si>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</si>
  <si>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</si>
  <si>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</si>
  <si>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</si>
  <si>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</si>
  <si>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</si>
  <si>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</si>
  <si>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</si>
  <si>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</si>
  <si>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</si>
  <si>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</si>
  <si>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</si>
  <si>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</si>
  <si>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</si>
  <si>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</si>
  <si>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</si>
  <si>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</si>
  <si>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</si>
  <si>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</si>
  <si>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</si>
  <si>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</si>
  <si>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</si>
  <si>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</si>
  <si>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</si>
  <si>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</si>
  <si>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</si>
  <si>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</si>
  <si>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</si>
  <si>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</si>
  <si>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</si>
  <si>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</si>
  <si>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</si>
  <si>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</si>
  <si>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</si>
  <si>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</si>
  <si>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</si>
  <si>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</si>
  <si>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</si>
  <si>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</si>
  <si>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</si>
  <si>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</si>
  <si>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</si>
  <si>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</si>
  <si>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</si>
  <si>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</si>
  <si>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</si>
  <si>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</si>
  <si>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</si>
  <si>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</si>
  <si>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</si>
  <si>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</si>
  <si>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</si>
  <si>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</si>
  <si>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</si>
  <si>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</si>
  <si>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</si>
  <si>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</si>
  <si>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</si>
  <si>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</si>
  <si>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</si>
  <si>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</si>
  <si>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</si>
  <si>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</si>
  <si>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</si>
  <si>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</si>
  <si>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</si>
  <si>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</si>
  <si>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</si>
  <si>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</si>
  <si>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</si>
  <si>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</si>
  <si>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</si>
  <si>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</si>
  <si>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</si>
  <si>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</si>
  <si>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</si>
  <si>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</si>
  <si>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</si>
  <si>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</si>
  <si>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</si>
  <si>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</si>
  <si>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</si>
  <si>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</si>
  <si>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</si>
  <si>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</si>
  <si>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</si>
  <si>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</si>
  <si>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</si>
  <si>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</si>
  <si>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</si>
  <si>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</si>
  <si>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</si>
  <si>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</si>
  <si>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</si>
  <si>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</si>
  <si>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</si>
  <si>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</si>
  <si>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</si>
  <si>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</si>
  <si>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</si>
  <si>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</si>
  <si>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</si>
  <si>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</si>
  <si>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</si>
  <si>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</si>
  <si>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</si>
  <si>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</si>
  <si>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</si>
  <si>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</si>
  <si>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</si>
  <si>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</si>
  <si>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</si>
  <si>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</si>
  <si>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</si>
  <si>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</si>
  <si>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</si>
  <si>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</si>
  <si>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</si>
  <si>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</si>
  <si>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</si>
  <si>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</si>
  <si>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</si>
  <si>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</si>
  <si>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</si>
  <si>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</si>
  <si>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</si>
  <si>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</si>
  <si>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</si>
  <si>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</si>
  <si>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</si>
  <si>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</si>
  <si>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</si>
  <si>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</si>
  <si>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</si>
  <si>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</si>
  <si>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</si>
  <si>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</si>
  <si>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</si>
  <si>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</si>
  <si>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</si>
  <si>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</si>
  <si>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</si>
  <si>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</si>
  <si>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</si>
  <si>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</si>
  <si>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</si>
  <si>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</si>
  <si>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</si>
  <si>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</si>
  <si>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</si>
  <si>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</si>
  <si>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</si>
  <si>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</si>
  <si>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</si>
  <si>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</si>
  <si>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</si>
  <si>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</si>
  <si>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</si>
  <si>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</si>
  <si>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</si>
  <si>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</si>
  <si>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</si>
  <si>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</si>
  <si>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</si>
  <si>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</si>
  <si>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</si>
  <si>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</si>
  <si>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</si>
  <si>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</si>
  <si>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</si>
  <si>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</si>
  <si>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</si>
  <si>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</si>
  <si>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</si>
  <si>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</si>
  <si>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</si>
  <si>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</si>
  <si>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</si>
  <si>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</si>
  <si>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</si>
  <si>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</si>
  <si>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</si>
  <si>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</si>
  <si>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</si>
  <si>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</si>
  <si>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</si>
  <si>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</si>
  <si>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</si>
  <si>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</si>
  <si>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</si>
  <si>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</si>
  <si>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</si>
  <si>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</si>
  <si>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</si>
  <si>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</si>
  <si>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</si>
  <si>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</si>
  <si>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</si>
  <si>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</si>
  <si>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</si>
  <si>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</si>
  <si>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</si>
  <si>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</si>
  <si>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</si>
  <si>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</si>
  <si>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</si>
  <si>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</si>
  <si>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</si>
  <si>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</si>
  <si>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</si>
  <si>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</si>
  <si>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</si>
  <si>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</si>
  <si>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</si>
  <si>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</si>
  <si>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</si>
  <si>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</si>
  <si>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</si>
  <si>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</si>
  <si>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</si>
  <si>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</si>
  <si>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</si>
  <si>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</si>
  <si>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</si>
  <si>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</si>
  <si>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</si>
  <si>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</si>
  <si>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</si>
  <si>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</si>
  <si>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</si>
  <si>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</si>
  <si>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</si>
  <si>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</si>
  <si>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</si>
  <si>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</si>
  <si>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</si>
  <si>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</si>
  <si>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</si>
  <si>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</si>
  <si>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</si>
  <si>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</si>
  <si>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</si>
  <si>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</si>
  <si>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</si>
  <si>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</si>
  <si>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</si>
  <si>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</si>
  <si>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</si>
  <si>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</si>
  <si>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</si>
  <si>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</si>
  <si>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</si>
  <si>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</si>
  <si>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</si>
  <si>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</si>
  <si>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</si>
  <si>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</si>
  <si>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</si>
  <si>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</si>
  <si>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</si>
  <si>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</si>
  <si>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</si>
  <si>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</si>
  <si>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</si>
  <si>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</si>
  <si>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</si>
  <si>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</si>
  <si>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</si>
  <si>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</si>
  <si>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</si>
  <si>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</si>
  <si>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</si>
  <si>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</si>
  <si>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</si>
  <si>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</si>
  <si>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</si>
  <si>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</si>
  <si>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</si>
  <si>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</si>
  <si>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</si>
  <si>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</si>
  <si>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</si>
  <si>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</si>
  <si>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</si>
  <si>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</si>
  <si>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</si>
  <si>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</si>
  <si>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</si>
  <si>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</si>
  <si>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</si>
  <si>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</si>
  <si>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</si>
  <si>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</si>
  <si>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</si>
  <si>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</si>
  <si>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</si>
  <si>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</si>
  <si>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</si>
  <si>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</si>
  <si>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</si>
  <si>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</si>
  <si>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</si>
  <si>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</si>
  <si>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</si>
  <si>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</si>
  <si>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</si>
  <si>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</si>
  <si>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</si>
  <si>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</si>
  <si>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</si>
  <si>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</si>
  <si>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</si>
  <si>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</si>
  <si>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</si>
  <si>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</si>
  <si>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</si>
  <si>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</si>
  <si>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</si>
  <si>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</si>
  <si>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</si>
  <si>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</si>
  <si>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</si>
  <si>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</si>
  <si>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</si>
  <si>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</si>
  <si>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</si>
  <si>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</si>
  <si>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</si>
  <si>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</si>
  <si>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</si>
  <si>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</si>
  <si>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</si>
  <si>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</si>
  <si>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</si>
  <si>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</si>
  <si>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</si>
  <si>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</si>
  <si>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</si>
  <si>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</si>
  <si>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</si>
  <si>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</si>
  <si>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</si>
  <si>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</si>
  <si>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</si>
  <si>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</si>
  <si>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</si>
  <si>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</si>
  <si>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</si>
  <si>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</si>
  <si>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</si>
  <si>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</si>
  <si>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</si>
  <si>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</si>
  <si>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</si>
  <si>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</si>
  <si>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</si>
  <si>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</si>
  <si>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</si>
  <si>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</si>
  <si>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</si>
  <si>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</si>
  <si>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</si>
  <si>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</si>
  <si>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</si>
  <si>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</si>
  <si>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</si>
  <si>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</si>
  <si>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</si>
  <si>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</si>
  <si>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</si>
  <si>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</si>
  <si>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</si>
  <si>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</si>
  <si>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</si>
  <si>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</si>
  <si>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</si>
  <si>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</si>
  <si>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</si>
  <si>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</si>
  <si>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</si>
  <si>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</si>
  <si>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</si>
  <si>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</si>
  <si>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</si>
  <si>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</si>
  <si>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</si>
  <si>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</si>
  <si>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</si>
  <si>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</si>
  <si>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</si>
  <si>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</si>
  <si>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</si>
  <si>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</si>
  <si>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</si>
  <si>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</si>
  <si>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</si>
  <si>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</si>
  <si>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</si>
  <si>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</si>
  <si>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</si>
  <si>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</si>
  <si>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</si>
  <si>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</si>
  <si>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</si>
  <si>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</si>
  <si>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</si>
  <si>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</si>
  <si>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</si>
  <si>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</si>
  <si>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</si>
  <si>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</si>
  <si>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</si>
  <si>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</si>
  <si>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</si>
  <si>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</si>
  <si>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</si>
  <si>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</si>
  <si>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</si>
  <si>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</si>
  <si>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</si>
  <si>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</si>
  <si>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</si>
  <si>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</si>
  <si>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</si>
  <si>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</si>
  <si>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</si>
  <si>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</si>
  <si>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</si>
  <si>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</si>
  <si>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</si>
  <si>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</si>
  <si>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</si>
  <si>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</si>
  <si>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</si>
  <si>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</si>
  <si>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</si>
  <si>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</si>
  <si>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</si>
  <si>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</si>
  <si>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</si>
  <si>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</si>
  <si>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</si>
  <si>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</si>
  <si>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</si>
  <si>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</si>
  <si>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</si>
  <si>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</si>
  <si>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</si>
  <si>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</si>
  <si>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</si>
  <si>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</si>
  <si>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</si>
  <si>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</si>
  <si>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</si>
  <si>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</si>
  <si>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</si>
  <si>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</si>
  <si>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</si>
  <si>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</si>
  <si>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</si>
  <si>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</si>
  <si>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</si>
  <si>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</si>
  <si>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</si>
  <si>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</si>
  <si>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</si>
  <si>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</si>
  <si>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</si>
  <si>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</si>
  <si>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</si>
  <si>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</si>
  <si>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</si>
  <si>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</si>
  <si>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</si>
  <si>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</si>
  <si>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</si>
  <si>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</si>
  <si>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</si>
  <si>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</si>
  <si>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</si>
  <si>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</si>
  <si>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</si>
  <si>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</si>
  <si>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</si>
  <si>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</si>
  <si>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</si>
  <si>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</si>
  <si>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</si>
  <si>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</si>
  <si>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</si>
  <si>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</si>
  <si>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</si>
  <si>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</si>
  <si>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</si>
  <si>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</si>
  <si>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</si>
  <si>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</si>
  <si>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</si>
  <si>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</si>
  <si>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</si>
  <si>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</si>
  <si>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</si>
  <si>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</si>
  <si>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</si>
  <si>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</si>
  <si>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</si>
  <si>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</si>
  <si>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</si>
  <si>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</si>
  <si>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</si>
  <si>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</si>
  <si>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</si>
  <si>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</si>
  <si>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</si>
  <si>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</si>
  <si>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</si>
  <si>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</si>
  <si>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</si>
  <si>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</si>
  <si>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</si>
  <si>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</si>
  <si>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</si>
  <si>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</si>
  <si>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</si>
  <si>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</si>
  <si>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</si>
  <si>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</si>
  <si>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</si>
  <si>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</si>
  <si>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</si>
  <si>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</si>
  <si>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</si>
  <si>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</si>
  <si>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</si>
  <si>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</si>
  <si>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</si>
  <si>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</si>
  <si>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</si>
  <si>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</si>
  <si>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</si>
  <si>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</si>
  <si>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</si>
  <si>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</si>
  <si>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</si>
  <si>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</si>
  <si>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</si>
  <si>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</si>
  <si>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</si>
  <si>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</si>
  <si>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</si>
  <si>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</si>
  <si>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</si>
  <si>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</si>
  <si>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</si>
  <si>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</si>
  <si>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</si>
  <si>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</si>
  <si>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</si>
  <si>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</si>
  <si>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</si>
  <si>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</si>
  <si>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</si>
  <si>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</si>
  <si>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</si>
  <si>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</si>
  <si>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</si>
  <si>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</si>
  <si>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</si>
  <si>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</si>
  <si>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</si>
  <si>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</si>
  <si>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</si>
  <si>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</si>
  <si>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</si>
  <si>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</si>
  <si>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</si>
  <si>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</si>
  <si>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</si>
  <si>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</si>
  <si>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</si>
  <si>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</si>
  <si>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</si>
  <si>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</si>
  <si>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</si>
  <si>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</si>
  <si>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</si>
  <si>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</si>
  <si>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</si>
  <si>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</si>
  <si>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</si>
  <si>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</si>
  <si>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</si>
  <si>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</si>
  <si>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</si>
  <si>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</si>
  <si>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</si>
  <si>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</si>
  <si>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</si>
  <si>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</si>
  <si>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</si>
  <si>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</si>
  <si>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</si>
  <si>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</si>
  <si>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</si>
  <si>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</si>
  <si>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</si>
  <si>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</si>
  <si>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</si>
  <si>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</si>
  <si>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</si>
  <si>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</si>
  <si>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</si>
  <si>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</si>
  <si>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</si>
  <si>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</si>
  <si>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</si>
  <si>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</si>
  <si>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</si>
  <si>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</si>
  <si>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</si>
  <si>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</si>
  <si>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</si>
  <si>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</si>
  <si>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</si>
  <si>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</si>
  <si>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</si>
  <si>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</si>
  <si>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</si>
  <si>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</si>
  <si>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</si>
  <si>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</si>
  <si>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</si>
  <si>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</si>
  <si>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</si>
  <si>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</si>
  <si>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</si>
  <si>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</si>
  <si>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</si>
  <si>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</si>
  <si>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</si>
  <si>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</si>
  <si>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</si>
  <si>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</si>
  <si>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</si>
  <si>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</si>
  <si>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</si>
  <si>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</si>
  <si>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</si>
  <si>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</si>
  <si>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</si>
  <si>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</si>
  <si>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</si>
  <si>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</si>
  <si>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</si>
  <si>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</si>
  <si>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</si>
  <si>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</si>
  <si>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</si>
  <si>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</si>
  <si>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</si>
  <si>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</si>
  <si>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</si>
  <si>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</si>
  <si>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</si>
  <si>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</si>
  <si>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</si>
  <si>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</si>
  <si>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</si>
  <si>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</si>
  <si>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</si>
  <si>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</si>
  <si>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</si>
  <si>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</si>
  <si>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</si>
  <si>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</si>
  <si>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</si>
  <si>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</si>
  <si>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</si>
  <si>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</si>
  <si>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</si>
  <si>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</si>
  <si>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</si>
  <si>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</si>
  <si>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</si>
  <si>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</si>
  <si>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</si>
  <si>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</si>
  <si>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</si>
  <si>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</si>
  <si>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</si>
  <si>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</si>
  <si>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</si>
  <si>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</si>
  <si>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</si>
  <si>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</si>
  <si>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</si>
  <si>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</si>
  <si>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</si>
  <si>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</si>
  <si>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</si>
  <si>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</si>
  <si>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</si>
  <si>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</si>
  <si>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</si>
  <si>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</si>
  <si>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</si>
  <si>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</si>
  <si>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</si>
  <si>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</si>
  <si>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</si>
  <si>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</si>
  <si>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</si>
  <si>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</si>
  <si>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</si>
  <si>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</si>
  <si>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</si>
  <si>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</si>
  <si>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</si>
  <si>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</si>
  <si>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</si>
  <si>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</si>
  <si>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</si>
  <si>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</si>
  <si>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</si>
  <si>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</si>
  <si>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</si>
  <si>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</si>
  <si>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</si>
  <si>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</si>
  <si>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</si>
  <si>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</si>
  <si>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</si>
  <si>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</si>
  <si>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</si>
  <si>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</si>
  <si>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</si>
  <si>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</si>
  <si>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</si>
  <si>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</si>
  <si>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</si>
  <si>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</si>
  <si>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</si>
  <si>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</si>
  <si>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</si>
  <si>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</si>
  <si>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</si>
  <si>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</si>
  <si>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</si>
  <si>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</si>
  <si>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</si>
  <si>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</si>
  <si>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</si>
  <si>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</si>
  <si>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</si>
  <si>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</si>
  <si>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</si>
  <si>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</si>
  <si>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</si>
  <si>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</si>
  <si>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</si>
  <si>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</si>
  <si>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</si>
  <si>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</si>
  <si>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</si>
  <si>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</si>
  <si>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</si>
  <si>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</si>
  <si>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</si>
  <si>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</si>
  <si>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</si>
  <si>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</si>
  <si>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</si>
  <si>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</si>
  <si>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</si>
  <si>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</si>
  <si>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</si>
  <si>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</si>
  <si>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</si>
  <si>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</si>
  <si>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</si>
  <si>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</si>
  <si>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</si>
  <si>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</si>
  <si>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</si>
  <si>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</si>
  <si>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</si>
  <si>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</si>
  <si>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</si>
  <si>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</si>
  <si>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</si>
  <si>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</si>
  <si>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</si>
  <si>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</si>
  <si>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</si>
  <si>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</si>
  <si>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</si>
  <si>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</si>
  <si>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</si>
  <si>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</si>
  <si>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</si>
  <si>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</si>
  <si>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</si>
  <si>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</si>
  <si>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</si>
  <si>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</si>
  <si>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</si>
  <si>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</si>
  <si>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</si>
  <si>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</si>
  <si>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</si>
  <si>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</si>
  <si>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</si>
  <si>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</si>
  <si>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</si>
  <si>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</si>
  <si>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</si>
  <si>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</si>
  <si>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</si>
  <si>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</si>
  <si>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</si>
  <si>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</si>
  <si>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</si>
  <si>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</si>
  <si>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</si>
  <si>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</si>
  <si>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</si>
  <si>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</si>
  <si>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</si>
  <si>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</si>
  <si>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</si>
  <si>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</si>
  <si>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</si>
  <si>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</si>
  <si>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</si>
  <si>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</si>
  <si>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</si>
  <si>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</si>
  <si>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</si>
  <si>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</si>
  <si>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</si>
  <si>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</si>
  <si>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</si>
  <si>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</si>
  <si>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</si>
  <si>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</si>
  <si>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</si>
  <si>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</si>
  <si>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</si>
  <si>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</si>
  <si>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</si>
  <si>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</si>
  <si>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</si>
  <si>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</si>
  <si>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</si>
  <si>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</si>
  <si>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</si>
  <si>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</si>
  <si>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</si>
  <si>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</si>
  <si>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</si>
  <si>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</si>
  <si>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</si>
  <si>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</si>
  <si>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</si>
  <si>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</si>
  <si>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</si>
  <si>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</si>
  <si>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</si>
  <si>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</si>
  <si>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</si>
  <si>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</si>
  <si>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</si>
  <si>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</si>
  <si>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</si>
  <si>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</si>
  <si>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</si>
  <si>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</si>
  <si>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</si>
  <si>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</si>
  <si>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</si>
  <si>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</si>
  <si>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</si>
  <si>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</si>
  <si>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</si>
  <si>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</si>
  <si>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</si>
  <si>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</si>
  <si>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</si>
  <si>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</si>
  <si>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</si>
  <si>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</si>
  <si>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</si>
  <si>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</si>
  <si>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</si>
  <si>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</si>
  <si>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</si>
  <si>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</si>
  <si>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</si>
  <si>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</si>
  <si>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</si>
  <si>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</si>
  <si>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</si>
  <si>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</si>
  <si>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</si>
  <si>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</si>
  <si>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</si>
  <si>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</si>
  <si>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</si>
  <si>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</si>
  <si>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</si>
  <si>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</si>
  <si>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</si>
  <si>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</si>
  <si>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</si>
  <si>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</si>
  <si>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</si>
  <si>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</si>
  <si>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</si>
  <si>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</si>
  <si>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</si>
  <si>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</si>
  <si>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</si>
  <si>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</si>
  <si>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</si>
  <si>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</si>
  <si>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</si>
  <si>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</si>
  <si>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</si>
  <si>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</si>
  <si>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</si>
  <si>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</si>
  <si>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</si>
  <si>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</si>
  <si>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</si>
  <si>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</si>
  <si>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</si>
  <si>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</si>
  <si>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</si>
  <si>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</si>
  <si>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</si>
  <si>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</si>
  <si>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</si>
  <si>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</si>
  <si>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</si>
  <si>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</si>
  <si>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</si>
  <si>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</si>
  <si>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</si>
  <si>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</si>
  <si>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</si>
  <si>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</si>
  <si>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</si>
  <si>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</si>
  <si>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</si>
  <si>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</si>
  <si>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</si>
  <si>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</si>
  <si>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</si>
  <si>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</si>
  <si>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</si>
  <si>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</si>
  <si>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</si>
  <si>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</si>
  <si>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</si>
  <si>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</si>
  <si>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</si>
  <si>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</si>
  <si>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</si>
  <si>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</si>
  <si>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</si>
  <si>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</si>
  <si>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</si>
  <si>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</si>
  <si>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</si>
  <si>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</si>
  <si>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</si>
  <si>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</si>
  <si>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</si>
  <si>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</si>
  <si>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</si>
  <si>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</si>
  <si>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</si>
  <si>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</si>
  <si>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</si>
  <si>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</si>
  <si>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</si>
  <si>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</si>
  <si>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</si>
  <si>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</si>
  <si>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</si>
  <si>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</si>
  <si>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</si>
  <si>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</si>
  <si>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</si>
  <si>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</si>
  <si>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</si>
  <si>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</si>
  <si>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</si>
  <si>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</si>
  <si>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</si>
  <si>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</si>
  <si>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</si>
  <si>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</si>
  <si>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</si>
  <si>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</si>
  <si>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</si>
  <si>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</si>
  <si>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</si>
  <si>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</si>
  <si>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</si>
  <si>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</si>
  <si>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</si>
  <si>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</si>
  <si>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</si>
  <si>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</si>
  <si>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</si>
  <si>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</si>
  <si>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</si>
  <si>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</si>
  <si>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</si>
  <si>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</si>
  <si>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</si>
  <si>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</si>
  <si>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</si>
  <si>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</si>
  <si>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</si>
  <si>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</si>
  <si>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</si>
  <si>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</si>
  <si>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</si>
  <si>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</si>
  <si>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</si>
  <si>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</si>
  <si>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</si>
  <si>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</si>
  <si>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</si>
  <si>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</si>
  <si>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</si>
  <si>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</si>
  <si>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</si>
  <si>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</si>
  <si>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</si>
  <si>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</si>
  <si>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</si>
  <si>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</si>
  <si>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</si>
  <si>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</si>
  <si>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</si>
  <si>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</si>
  <si>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</si>
  <si>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</si>
  <si>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</si>
  <si>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</si>
  <si>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</si>
  <si>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</si>
  <si>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</si>
  <si>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</si>
  <si>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</si>
  <si>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</si>
  <si>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</si>
  <si>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</si>
  <si>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</si>
  <si>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</si>
  <si>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</si>
  <si>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</si>
  <si>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</si>
  <si>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</si>
  <si>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</si>
  <si>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</si>
  <si>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</si>
  <si>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</si>
  <si>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</si>
  <si>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</si>
  <si>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</si>
  <si>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</si>
  <si>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</si>
  <si>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</si>
  <si>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</si>
  <si>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</si>
  <si>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</si>
  <si>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</si>
  <si>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</si>
  <si>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</si>
  <si>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</si>
  <si>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</si>
  <si>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</si>
  <si>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</si>
  <si>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</si>
  <si>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</si>
  <si>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</si>
  <si>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</si>
  <si>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</si>
  <si>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</si>
  <si>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</si>
  <si>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</si>
  <si>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</si>
  <si>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</si>
  <si>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</si>
  <si>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</si>
  <si>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</si>
  <si>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</si>
  <si>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</si>
  <si>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</si>
  <si>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</si>
  <si>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</si>
  <si>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</si>
  <si>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</si>
  <si>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</si>
  <si>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</si>
  <si>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</si>
  <si>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</si>
  <si>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</si>
  <si>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</si>
  <si>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</si>
  <si>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</si>
  <si>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</si>
  <si>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</si>
  <si>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</si>
  <si>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</si>
  <si>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</si>
  <si>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</si>
  <si>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</si>
  <si>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</si>
  <si>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</si>
  <si>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</si>
  <si>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</si>
  <si>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</si>
  <si>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</si>
  <si>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</si>
  <si>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</si>
  <si>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</si>
  <si>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</si>
  <si>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</si>
  <si>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</si>
  <si>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</si>
  <si>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</si>
  <si>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</si>
  <si>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</si>
  <si>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</si>
  <si>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</si>
  <si>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</si>
  <si>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</si>
  <si>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</si>
  <si>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</si>
  <si>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</si>
  <si>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</si>
  <si>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</si>
  <si>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</si>
  <si>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</si>
  <si>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</si>
  <si>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</si>
  <si>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</si>
  <si>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</si>
  <si>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</si>
  <si>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</si>
  <si>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</si>
  <si>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</si>
  <si>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</si>
  <si>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</si>
  <si>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</si>
  <si>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</si>
  <si>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</si>
  <si>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</si>
  <si>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</si>
  <si>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</si>
  <si>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</si>
  <si>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</si>
  <si>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</si>
  <si>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</si>
  <si>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</si>
  <si>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</si>
  <si>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</si>
  <si>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</si>
  <si>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</si>
  <si>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</si>
  <si>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</si>
  <si>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</si>
  <si>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</si>
  <si>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</si>
  <si>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</si>
  <si>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</si>
  <si>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</si>
  <si>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</si>
  <si>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</si>
  <si>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</si>
  <si>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</si>
  <si>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</si>
  <si>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</si>
  <si>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</si>
  <si>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</si>
  <si>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</si>
  <si>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</si>
  <si>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</si>
  <si>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</si>
  <si>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</si>
  <si>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</si>
  <si>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</si>
  <si>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</si>
  <si>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</si>
  <si>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</si>
  <si>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</si>
  <si>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</si>
  <si>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</si>
  <si>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</si>
  <si>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</si>
  <si>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</si>
  <si>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</si>
  <si>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</si>
  <si>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</si>
  <si>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</si>
  <si>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</si>
  <si>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</si>
  <si>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</si>
  <si>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</si>
  <si>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</si>
  <si>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</si>
  <si>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</si>
  <si>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</si>
  <si>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</si>
  <si>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</si>
  <si>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</si>
  <si>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</si>
  <si>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</si>
  <si>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</si>
  <si>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</si>
  <si>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</si>
  <si>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</si>
  <si>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</si>
  <si>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</si>
  <si>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</si>
  <si>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</si>
  <si>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</si>
  <si>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</si>
  <si>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</si>
  <si>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</si>
  <si>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</si>
  <si>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</si>
  <si>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</si>
  <si>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</si>
  <si>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</si>
  <si>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</si>
  <si>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</si>
  <si>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</si>
  <si>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</si>
  <si>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</si>
  <si>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</si>
  <si>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</si>
  <si>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</si>
  <si>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</si>
  <si>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</si>
  <si>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</si>
  <si>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</si>
  <si>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</si>
  <si>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</si>
  <si>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</si>
  <si>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</si>
  <si>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</si>
  <si>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</si>
  <si>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</si>
  <si>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</si>
  <si>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</si>
  <si>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</si>
  <si>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</si>
  <si>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</si>
  <si>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</si>
  <si>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</si>
  <si>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</si>
  <si>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</si>
  <si>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</si>
  <si>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</si>
  <si>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</si>
  <si>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</si>
  <si>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</si>
  <si>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</si>
  <si>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</si>
  <si>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</si>
  <si>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</si>
  <si>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</si>
  <si>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</si>
  <si>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</si>
  <si>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</si>
  <si>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</si>
  <si>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</si>
  <si>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</si>
  <si>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</si>
  <si>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</si>
  <si>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</si>
  <si>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</si>
  <si>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</si>
  <si>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</si>
  <si>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</si>
  <si>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</si>
  <si>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</si>
  <si>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</si>
  <si>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</si>
  <si>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</si>
  <si>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</si>
  <si>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</si>
  <si>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</si>
  <si>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</si>
  <si>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</si>
  <si>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</si>
  <si>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</si>
  <si>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</si>
  <si>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</si>
  <si>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</si>
  <si>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</si>
  <si>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</si>
  <si>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</si>
  <si>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</si>
  <si>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</si>
  <si>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</si>
  <si>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</si>
  <si>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</si>
  <si>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</si>
  <si>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</si>
  <si>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</si>
  <si>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</si>
  <si>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</si>
  <si>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</si>
  <si>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</si>
  <si>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</si>
  <si>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</si>
  <si>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</si>
  <si>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</si>
  <si>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</si>
  <si>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</si>
  <si>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</si>
  <si>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</si>
  <si>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</si>
  <si>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</si>
  <si>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</si>
  <si>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</si>
  <si>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</si>
  <si>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</si>
  <si>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</si>
  <si>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</si>
  <si>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</si>
  <si>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</si>
  <si>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</si>
  <si>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</si>
  <si>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</si>
  <si>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</si>
  <si>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</si>
  <si>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</si>
  <si>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</si>
  <si>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</si>
  <si>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</si>
  <si>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</si>
  <si>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</si>
  <si>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</si>
  <si>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</si>
  <si>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</si>
  <si>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</si>
  <si>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</si>
  <si>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</si>
  <si>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</si>
  <si>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</si>
  <si>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</si>
  <si>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</si>
  <si>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</si>
  <si>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</si>
  <si>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</si>
  <si>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</si>
  <si>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</si>
  <si>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</si>
  <si>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</si>
  <si>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</si>
  <si>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</si>
  <si>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</si>
  <si>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</si>
  <si>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</si>
  <si>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</si>
  <si>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</si>
  <si>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</si>
  <si>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</si>
  <si>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</si>
  <si>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</si>
  <si>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</si>
  <si>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</si>
  <si>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</si>
  <si>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</si>
  <si>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</si>
  <si>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</si>
  <si>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</si>
  <si>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</si>
  <si>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</si>
  <si>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</si>
  <si>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</si>
  <si>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</si>
  <si>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</si>
  <si>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</si>
  <si>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</si>
  <si>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</si>
  <si>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</si>
  <si>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</si>
  <si>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</si>
  <si>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</si>
  <si>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</si>
  <si>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</si>
  <si>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</si>
  <si>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</si>
  <si>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</si>
  <si>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</si>
  <si>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</si>
  <si>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</si>
  <si>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</si>
  <si>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</si>
  <si>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</si>
  <si>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</si>
  <si>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</si>
  <si>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</si>
  <si>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</si>
  <si>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</si>
  <si>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</si>
  <si>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</si>
  <si>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</si>
  <si>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</si>
  <si>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</si>
  <si>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</si>
  <si>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</si>
  <si>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</si>
  <si>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</si>
  <si>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</si>
  <si>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</si>
  <si>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</si>
  <si>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</si>
  <si>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</si>
  <si>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</si>
  <si>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</si>
  <si>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</si>
  <si>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</si>
  <si>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</si>
  <si>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</si>
  <si>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</si>
  <si>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</si>
  <si>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</si>
  <si>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</si>
  <si>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</si>
  <si>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</si>
  <si>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</si>
  <si>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</si>
  <si>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</si>
  <si>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</si>
  <si>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</si>
  <si>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</si>
  <si>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</si>
  <si>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</si>
  <si>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</si>
  <si>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</si>
  <si>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</si>
  <si>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</si>
  <si>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</si>
  <si>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</si>
  <si>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</si>
  <si>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</si>
  <si>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</si>
  <si>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</si>
  <si>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</si>
  <si>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</si>
  <si>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</si>
  <si>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</si>
  <si>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</si>
  <si>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</si>
  <si>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</si>
  <si>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</si>
  <si>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</si>
  <si>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</si>
  <si>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</si>
  <si>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</si>
  <si>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</si>
  <si>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</si>
  <si>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</si>
  <si>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</si>
  <si>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</si>
  <si>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</si>
  <si>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</si>
  <si>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</si>
  <si>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</si>
  <si>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</si>
  <si>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</si>
  <si>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</si>
  <si>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</si>
  <si>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</si>
  <si>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</si>
  <si>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</si>
  <si>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</si>
  <si>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</si>
  <si>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</si>
  <si>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</si>
  <si>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</si>
  <si>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</si>
  <si>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</si>
  <si>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</si>
  <si>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</si>
  <si>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</si>
  <si>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</si>
  <si>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</si>
  <si>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</si>
  <si>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</si>
  <si>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</si>
  <si>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</si>
  <si>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</si>
  <si>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</si>
  <si>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</si>
  <si>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</si>
  <si>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</si>
  <si>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</si>
  <si>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</si>
  <si>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</si>
  <si>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</si>
  <si>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</si>
  <si>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</si>
  <si>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</si>
  <si>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</si>
  <si>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</si>
  <si>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</si>
  <si>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</si>
  <si>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</si>
  <si>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</si>
  <si>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</si>
  <si>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</si>
  <si>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</si>
  <si>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</si>
  <si>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</si>
  <si>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</si>
  <si>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</si>
  <si>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</si>
  <si>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</si>
  <si>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</si>
  <si>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</si>
  <si>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</si>
  <si>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</si>
  <si>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</si>
  <si>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</si>
  <si>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</si>
  <si>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</si>
  <si>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</si>
  <si>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</si>
  <si>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</si>
  <si>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</si>
  <si>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</si>
  <si>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</si>
  <si>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</si>
  <si>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</si>
  <si>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</si>
  <si>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</si>
  <si>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</si>
  <si>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</si>
  <si>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</si>
  <si>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</si>
  <si>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</si>
  <si>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</si>
  <si>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</si>
  <si>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</si>
  <si>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</si>
  <si>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</si>
  <si>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</si>
  <si>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</si>
  <si>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</si>
  <si>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</si>
  <si>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</si>
  <si>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</si>
  <si>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</si>
  <si>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</si>
  <si>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</si>
  <si>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</si>
  <si>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</si>
  <si>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</si>
  <si>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</si>
  <si>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</si>
  <si>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</si>
  <si>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</si>
  <si>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</si>
  <si>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</si>
  <si>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</si>
  <si>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</si>
  <si>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</si>
  <si>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</si>
  <si>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</si>
  <si>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</si>
  <si>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</si>
  <si>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</si>
  <si>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</si>
  <si>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</si>
  <si>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</si>
  <si>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</si>
  <si>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</si>
  <si>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</si>
  <si>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</si>
  <si>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</si>
  <si>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</si>
  <si>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</si>
  <si>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</si>
  <si>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</si>
  <si>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</si>
  <si>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</si>
  <si>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</si>
  <si>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</si>
  <si>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</si>
  <si>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</si>
  <si>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</si>
  <si>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</si>
  <si>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</si>
  <si>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</si>
  <si>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</si>
  <si>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</si>
  <si>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</si>
  <si>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</si>
  <si>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</si>
  <si>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</si>
  <si>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</si>
  <si>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</si>
  <si>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</si>
  <si>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</si>
  <si>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</si>
  <si>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</si>
  <si>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</si>
  <si>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</si>
  <si>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</si>
  <si>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</si>
  <si>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</si>
  <si>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</si>
  <si>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</si>
  <si>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</si>
  <si>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</si>
  <si>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</si>
  <si>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</si>
  <si>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</si>
  <si>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</si>
  <si>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</si>
  <si>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</si>
  <si>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</si>
  <si>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</si>
  <si>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</si>
  <si>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</si>
  <si>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</si>
  <si>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</si>
  <si>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</si>
  <si>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</si>
  <si>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</si>
  <si>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</si>
  <si>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</si>
  <si>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</si>
  <si>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</si>
  <si>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</si>
  <si>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</si>
  <si>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</si>
  <si>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</si>
  <si>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</si>
  <si>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</si>
  <si>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</si>
  <si>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</si>
  <si>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</si>
  <si>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</si>
  <si>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</si>
  <si>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</si>
  <si>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</si>
  <si>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</si>
  <si>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</si>
  <si>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</si>
  <si>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</si>
  <si>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</si>
  <si>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</si>
  <si>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</si>
  <si>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</si>
  <si>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</si>
  <si>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</si>
  <si>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</si>
  <si>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</si>
  <si>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</si>
  <si>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</si>
  <si>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</si>
  <si>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</si>
  <si>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</si>
  <si>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</si>
  <si>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</si>
  <si>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</si>
  <si>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</si>
  <si>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</si>
  <si>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</si>
  <si>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</si>
  <si>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</si>
  <si>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</si>
  <si>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</si>
  <si>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</si>
  <si>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</si>
  <si>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</si>
  <si>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</si>
  <si>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</si>
  <si>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</si>
  <si>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</si>
  <si>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</si>
  <si>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</si>
  <si>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</si>
  <si>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</si>
  <si>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</si>
  <si>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</si>
  <si>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</si>
  <si>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</si>
  <si>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</si>
  <si>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</si>
  <si>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</si>
  <si>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</si>
  <si>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</si>
  <si>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</si>
  <si>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</si>
  <si>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</si>
  <si>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</si>
  <si>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</si>
  <si>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</si>
  <si>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</si>
  <si>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</si>
  <si>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</si>
  <si>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</si>
  <si>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</si>
  <si>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</si>
  <si>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</si>
  <si>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</si>
  <si>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</si>
  <si>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</si>
  <si>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</si>
  <si>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</si>
  <si>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</si>
  <si>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</si>
  <si>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</si>
  <si>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</si>
  <si>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</si>
  <si>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</si>
  <si>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</si>
  <si>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</si>
  <si>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</si>
  <si>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</si>
  <si>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</si>
  <si>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</si>
  <si>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</si>
  <si>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</si>
  <si>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</si>
  <si>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</si>
  <si>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</si>
  <si>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</si>
  <si>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</si>
  <si>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</si>
  <si>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</si>
  <si>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</si>
  <si>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</si>
  <si>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</si>
  <si>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</si>
  <si>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</si>
  <si>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</si>
  <si>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</si>
  <si>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</si>
  <si>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</si>
  <si>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</si>
  <si>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</si>
  <si>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</si>
  <si>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</si>
  <si>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</si>
  <si>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</si>
  <si>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</si>
  <si>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</si>
  <si>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</si>
  <si>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</si>
  <si>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</si>
  <si>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</si>
  <si>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</si>
  <si>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</si>
  <si>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</si>
  <si>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</si>
  <si>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</si>
  <si>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</si>
  <si>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</si>
  <si>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</si>
  <si>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</si>
  <si>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</si>
  <si>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</si>
  <si>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</si>
  <si>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</si>
  <si>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</si>
  <si>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</si>
  <si>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</si>
  <si>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</si>
  <si>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</si>
  <si>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</si>
  <si>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</si>
  <si>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</si>
  <si>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</si>
  <si>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</si>
  <si>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</si>
  <si>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</si>
  <si>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</si>
  <si>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</si>
  <si>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</si>
  <si>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</si>
  <si>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</si>
  <si>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</si>
  <si>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</si>
  <si>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</si>
  <si>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</si>
  <si>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</si>
  <si>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</si>
  <si>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</si>
  <si>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</si>
  <si>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</si>
  <si>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</si>
  <si>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</si>
  <si>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</si>
  <si>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</si>
  <si>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</si>
  <si>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</si>
  <si>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</si>
  <si>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</si>
  <si>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</si>
  <si>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</si>
  <si>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</si>
  <si>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</si>
  <si>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</si>
  <si>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</si>
  <si>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</si>
  <si>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</si>
  <si>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</si>
  <si>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</si>
  <si>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</si>
  <si>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</si>
  <si>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</si>
  <si>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</si>
  <si>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</si>
  <si>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</si>
  <si>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</si>
  <si>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</si>
  <si>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</si>
  <si>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</si>
  <si>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</si>
  <si>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</si>
  <si>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</si>
  <si>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</si>
  <si>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</si>
  <si>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</si>
  <si>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</si>
  <si>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</si>
  <si>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</si>
  <si>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</si>
  <si>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</si>
  <si>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</si>
  <si>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</si>
  <si>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</si>
  <si>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</si>
  <si>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</si>
  <si>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</si>
  <si>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</si>
  <si>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</si>
  <si>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</si>
  <si>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</si>
  <si>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</si>
  <si>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</si>
  <si>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</si>
  <si>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</si>
  <si>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</si>
  <si>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</si>
  <si>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</si>
  <si>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</si>
  <si>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</si>
  <si>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</si>
  <si>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</si>
  <si>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</si>
  <si>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</si>
  <si>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</si>
  <si>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</si>
  <si>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</si>
  <si>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</si>
  <si>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</si>
  <si>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</si>
  <si>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</si>
  <si>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</si>
  <si>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</si>
  <si>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</si>
  <si>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</si>
  <si>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</si>
  <si>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</si>
  <si>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</si>
  <si>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</si>
  <si>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</si>
  <si>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</si>
  <si>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</si>
  <si>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</si>
  <si>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</si>
  <si>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</si>
  <si>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</si>
  <si>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</si>
  <si>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</si>
  <si>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</si>
  <si>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</si>
  <si>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</si>
  <si>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</si>
  <si>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</si>
  <si>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</si>
  <si>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</si>
  <si>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</si>
  <si>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</si>
  <si>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</si>
  <si>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</si>
  <si>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</si>
  <si>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</si>
  <si>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</si>
  <si>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</si>
  <si>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</si>
  <si>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</si>
  <si>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</si>
  <si>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</si>
  <si>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</si>
  <si>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</si>
  <si>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</si>
  <si>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</si>
  <si>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</si>
  <si>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</si>
  <si>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</si>
  <si>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</si>
  <si>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</si>
  <si>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</si>
  <si>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</si>
  <si>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</si>
  <si>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</si>
  <si>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</si>
  <si>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</si>
  <si>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</si>
  <si>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</si>
  <si>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</si>
  <si>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</si>
  <si>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</si>
  <si>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</si>
  <si>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</si>
  <si>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</si>
  <si>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</si>
  <si>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</si>
  <si>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</si>
  <si>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</si>
  <si>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</si>
  <si>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</si>
  <si>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</si>
  <si>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</si>
  <si>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</si>
  <si>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</si>
  <si>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</si>
  <si>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</si>
  <si>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</si>
  <si>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</si>
  <si>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</si>
  <si>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</si>
  <si>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</si>
  <si>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</si>
  <si>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</si>
  <si>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</si>
  <si>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</si>
  <si>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</si>
  <si>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</si>
  <si>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</si>
  <si>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</si>
  <si>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</si>
  <si>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</si>
  <si>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</si>
  <si>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</si>
  <si>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</si>
  <si>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</si>
  <si>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</si>
  <si>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</si>
  <si>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</si>
  <si>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</si>
  <si>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</si>
  <si>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</si>
  <si>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</si>
  <si>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</si>
  <si>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</si>
  <si>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</si>
  <si>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</si>
  <si>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</si>
  <si>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</si>
  <si>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</si>
  <si>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</si>
  <si>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</si>
  <si>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</si>
  <si>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</si>
  <si>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</si>
  <si>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</si>
  <si>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</si>
  <si>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</si>
  <si>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</si>
  <si>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</si>
  <si>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</si>
  <si>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</si>
  <si>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</si>
  <si>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</si>
  <si>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</si>
  <si>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</si>
  <si>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</si>
  <si>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</si>
  <si>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</si>
  <si>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</si>
  <si>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</si>
  <si>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</si>
  <si>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</si>
  <si>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</si>
  <si>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</si>
  <si>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</si>
  <si>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</si>
  <si>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</si>
  <si>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</si>
  <si>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</si>
  <si>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</si>
  <si>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</si>
  <si>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</si>
  <si>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</si>
  <si>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</si>
  <si>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</si>
  <si>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</si>
  <si>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</si>
  <si>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</si>
  <si>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</si>
  <si>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</si>
  <si>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</si>
  <si>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</si>
  <si>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</si>
  <si>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</si>
  <si>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</si>
  <si>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</si>
  <si>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</si>
  <si>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</si>
  <si>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</si>
  <si>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</si>
  <si>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</si>
  <si>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</si>
  <si>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</si>
  <si>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</si>
  <si>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</si>
  <si>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</si>
  <si>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</si>
  <si>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</si>
  <si>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</si>
  <si>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</si>
  <si>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</si>
  <si>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</si>
  <si>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</si>
  <si>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</si>
  <si>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</si>
  <si>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</si>
  <si>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</si>
  <si>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</si>
  <si>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</si>
  <si>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</si>
  <si>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</si>
  <si>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</si>
  <si>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</si>
  <si>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</si>
  <si>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</si>
  <si>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</si>
  <si>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</si>
  <si>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</si>
  <si>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</si>
  <si>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</si>
  <si>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</si>
  <si>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</si>
  <si>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</si>
  <si>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</si>
  <si>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</si>
  <si>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</si>
  <si>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</si>
  <si>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</si>
  <si>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</si>
  <si>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</si>
  <si>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</si>
  <si>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</si>
  <si>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</si>
  <si>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</si>
  <si>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</si>
  <si>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</si>
  <si>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</si>
  <si>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</si>
  <si>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</si>
  <si>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</si>
  <si>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</si>
  <si>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</si>
  <si>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</si>
  <si>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</si>
  <si>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</si>
  <si>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</si>
  <si>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</si>
  <si>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</si>
  <si>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</si>
  <si>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</si>
  <si>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</si>
  <si>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</si>
  <si>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</si>
  <si>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</si>
  <si>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</si>
  <si>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</si>
  <si>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</si>
  <si>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</si>
  <si>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</si>
  <si>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</si>
  <si>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</si>
  <si>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</si>
  <si>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</si>
  <si>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</si>
  <si>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</si>
  <si>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</si>
  <si>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</si>
  <si>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</si>
  <si>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</si>
  <si>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</si>
  <si>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</si>
  <si>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</si>
  <si>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</si>
  <si>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</si>
  <si>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</si>
  <si>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</si>
  <si>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</si>
  <si>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</si>
  <si>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</si>
  <si>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</si>
  <si>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</si>
  <si>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</si>
  <si>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</si>
  <si>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</si>
  <si>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</si>
  <si>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</si>
  <si>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</si>
  <si>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</si>
  <si>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</si>
  <si>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</si>
  <si>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</si>
  <si>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</si>
  <si>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</si>
  <si>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</si>
  <si>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</si>
  <si>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</si>
  <si>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</si>
  <si>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</si>
  <si>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</si>
  <si>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</si>
  <si>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</si>
  <si>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</si>
  <si>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</si>
  <si>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</si>
  <si>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</si>
  <si>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</si>
  <si>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</si>
  <si>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</si>
  <si>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</si>
  <si>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</si>
  <si>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</si>
  <si>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</si>
  <si>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</si>
  <si>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</si>
  <si>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</si>
  <si>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</si>
  <si>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</si>
  <si>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</si>
  <si>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</si>
  <si>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</si>
  <si>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</si>
  <si>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</si>
  <si>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</si>
  <si>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</si>
  <si>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</si>
  <si>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</si>
  <si>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</si>
  <si>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</si>
  <si>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</si>
  <si>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</si>
  <si>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</si>
  <si>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</si>
  <si>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</si>
  <si>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</si>
  <si>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</si>
  <si>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</si>
  <si>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</si>
  <si>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</si>
  <si>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</si>
  <si>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</si>
  <si>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</si>
  <si>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</si>
  <si>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</si>
  <si>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</si>
  <si>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</si>
  <si>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</si>
  <si>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</si>
  <si>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</si>
  <si>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</si>
  <si>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</si>
  <si>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</si>
  <si>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</si>
  <si>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</si>
  <si>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</si>
  <si>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</si>
  <si>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</si>
  <si>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</si>
  <si>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</si>
  <si>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</si>
  <si>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</si>
  <si>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</si>
  <si>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</si>
  <si>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</si>
  <si>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</si>
  <si>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</si>
  <si>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</si>
  <si>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</si>
  <si>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</si>
  <si>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</si>
  <si>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</si>
  <si>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</si>
  <si>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</si>
  <si>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</si>
  <si>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</si>
  <si>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</si>
  <si>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</si>
  <si>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</si>
  <si>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</si>
  <si>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</si>
  <si>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</si>
  <si>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</si>
  <si>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</si>
  <si>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</si>
  <si>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</si>
  <si>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</si>
  <si>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</si>
  <si>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</si>
  <si>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</si>
  <si>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</si>
  <si>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</si>
  <si>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</si>
  <si>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</si>
  <si>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</si>
  <si>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</si>
  <si>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</si>
  <si>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</si>
  <si>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</si>
  <si>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</si>
  <si>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</si>
  <si>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</si>
  <si>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</si>
  <si>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</si>
  <si>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</si>
  <si>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</si>
  <si>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</si>
  <si>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</si>
  <si>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</si>
  <si>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</si>
  <si>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</si>
  <si>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</si>
  <si>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</si>
  <si>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</si>
  <si>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</si>
  <si>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</si>
  <si>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</si>
  <si>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</si>
  <si>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</si>
  <si>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</si>
  <si>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</si>
  <si>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</si>
  <si>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</si>
  <si>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</si>
  <si>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</si>
  <si>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</si>
  <si>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</si>
  <si>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</si>
  <si>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</si>
  <si>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</si>
  <si>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</si>
  <si>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</si>
  <si>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</si>
  <si>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</si>
  <si>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</si>
  <si>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</si>
  <si>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</si>
  <si>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</si>
  <si>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</si>
  <si>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</si>
  <si>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</si>
  <si>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</si>
  <si>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</si>
  <si>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</si>
  <si>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</si>
  <si>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</si>
  <si>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</si>
  <si>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</si>
  <si>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</si>
  <si>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</si>
  <si>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</si>
  <si>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</si>
  <si>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</si>
  <si>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</si>
  <si>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</si>
  <si>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</si>
  <si>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</si>
  <si>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</si>
  <si>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</si>
  <si>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</si>
  <si>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</si>
  <si>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</si>
  <si>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</si>
  <si>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</si>
  <si>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</si>
  <si>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</si>
  <si>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</si>
  <si>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</si>
  <si>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</si>
  <si>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</si>
  <si>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</si>
  <si>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</si>
  <si>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</si>
  <si>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</si>
  <si>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</si>
  <si>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</si>
  <si>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</si>
  <si>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</si>
  <si>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</si>
  <si>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</si>
  <si>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</si>
  <si>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</si>
  <si>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</si>
  <si>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</si>
  <si>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</si>
  <si>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</si>
  <si>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</si>
  <si>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</si>
  <si>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</si>
  <si>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</si>
  <si>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</si>
  <si>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</si>
  <si>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</si>
  <si>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</si>
  <si>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</si>
  <si>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</si>
  <si>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</si>
  <si>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</si>
  <si>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</si>
  <si>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</si>
  <si>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</si>
  <si>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</si>
  <si>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</si>
  <si>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</si>
  <si>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</si>
  <si>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</si>
  <si>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</si>
  <si>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</si>
  <si>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</si>
  <si>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</si>
  <si>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</si>
  <si>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</si>
  <si>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</si>
  <si>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</si>
  <si>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</si>
  <si>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</si>
  <si>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</si>
  <si>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</si>
  <si>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</si>
  <si>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</si>
  <si>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</si>
  <si>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</si>
  <si>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</si>
  <si>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</si>
  <si>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</si>
  <si>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</si>
  <si>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</si>
  <si>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</si>
  <si>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</si>
  <si>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</si>
  <si>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</si>
  <si>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</si>
  <si>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</si>
  <si>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</si>
  <si>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</si>
  <si>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</si>
  <si>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</si>
  <si>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</si>
  <si>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</si>
  <si>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</si>
  <si>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</si>
  <si>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</si>
  <si>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</si>
  <si>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</si>
  <si>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</si>
  <si>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</si>
  <si>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</si>
  <si>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</si>
  <si>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</si>
  <si>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</si>
  <si>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</si>
  <si>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</si>
  <si>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</si>
  <si>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</si>
  <si>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</si>
  <si>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</si>
  <si>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</si>
  <si>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</si>
  <si>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</si>
  <si>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</si>
  <si>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</si>
  <si>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</si>
  <si>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</si>
  <si>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</si>
  <si>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</si>
  <si>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</si>
  <si>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</si>
  <si>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</si>
  <si>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</si>
  <si>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</si>
  <si>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</si>
  <si>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</si>
  <si>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</si>
  <si>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</si>
  <si>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</si>
  <si>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</si>
  <si>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</si>
  <si>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</si>
  <si>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</si>
  <si>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</si>
  <si>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</si>
  <si>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</si>
  <si>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</si>
  <si>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</si>
  <si>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</si>
  <si>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</si>
  <si>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</si>
  <si>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</si>
  <si>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</si>
  <si>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</si>
  <si>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</si>
  <si>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</si>
  <si>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</si>
  <si>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</si>
  <si>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</si>
  <si>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</si>
  <si>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</si>
  <si>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</si>
  <si>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</si>
  <si>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</si>
  <si>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</si>
  <si>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</si>
  <si>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</si>
  <si>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</si>
  <si>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</si>
  <si>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</si>
  <si>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</si>
  <si>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</si>
  <si>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</si>
  <si>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</si>
  <si>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</si>
  <si>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</si>
  <si>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</si>
  <si>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</si>
  <si>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</si>
  <si>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</si>
  <si>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</si>
  <si>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</si>
  <si>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</si>
  <si>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</si>
  <si>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</si>
  <si>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</si>
  <si>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</si>
  <si>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</si>
  <si>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</si>
  <si>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</si>
  <si>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</si>
  <si>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</si>
  <si>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</si>
  <si>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</si>
  <si>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</si>
  <si>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</si>
  <si>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</si>
  <si>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</si>
  <si>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</si>
  <si>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</si>
  <si>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</si>
  <si>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</si>
  <si>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</si>
  <si>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</si>
  <si>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</si>
  <si>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</si>
  <si>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</si>
  <si>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</si>
  <si>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</si>
  <si>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</si>
  <si>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</si>
  <si>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</si>
  <si>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</si>
  <si>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</si>
  <si>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</si>
  <si>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</si>
  <si>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</si>
  <si>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</si>
  <si>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</si>
  <si>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</si>
  <si>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</si>
  <si>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</si>
  <si>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</si>
  <si>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</si>
  <si>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</si>
  <si>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</si>
  <si>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</si>
  <si>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</si>
  <si>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</si>
  <si>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</si>
  <si>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</si>
  <si>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</si>
  <si>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</si>
  <si>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</si>
  <si>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</si>
  <si>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</si>
  <si>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</si>
  <si>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</si>
  <si>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</si>
  <si>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</si>
  <si>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</si>
  <si>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</si>
  <si>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</si>
  <si>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</si>
  <si>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</si>
  <si>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</si>
  <si>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</si>
  <si>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</si>
  <si>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</si>
  <si>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</si>
  <si>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</si>
  <si>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</si>
  <si>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</si>
  <si>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</si>
  <si>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</si>
  <si>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</si>
  <si>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</si>
  <si>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</si>
  <si>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</si>
  <si>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</si>
  <si>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</si>
  <si>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</si>
  <si>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</si>
  <si>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</si>
  <si>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</si>
  <si>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</si>
  <si>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</si>
  <si>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</si>
  <si>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</si>
  <si>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</si>
  <si>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</si>
  <si>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</si>
  <si>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</si>
  <si>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</si>
  <si>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</si>
  <si>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</si>
  <si>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</si>
  <si>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</si>
  <si>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</si>
  <si>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</si>
  <si>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</si>
  <si>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</si>
  <si>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</si>
  <si>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</si>
  <si>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</si>
  <si>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</si>
  <si>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</si>
  <si>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</si>
  <si>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</si>
  <si>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</si>
  <si>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</si>
  <si>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</si>
  <si>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</si>
  <si>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</si>
  <si>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</si>
  <si>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</si>
  <si>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</si>
  <si>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</si>
  <si>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</si>
  <si>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</si>
  <si>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</si>
  <si>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</si>
  <si>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</si>
  <si>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</si>
  <si>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</si>
  <si>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</si>
  <si>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</si>
  <si>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</si>
  <si>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</si>
  <si>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</si>
  <si>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</si>
  <si>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</si>
  <si>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</si>
  <si>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</si>
  <si>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</si>
  <si>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</si>
  <si>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</si>
  <si>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</si>
  <si>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</si>
  <si>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</si>
  <si>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</si>
  <si>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</si>
  <si>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</si>
  <si>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</si>
  <si>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</si>
  <si>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</si>
  <si>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</si>
  <si>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</si>
  <si>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</si>
  <si>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</si>
  <si>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</si>
  <si>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</si>
  <si>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</si>
  <si>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</si>
  <si>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</si>
  <si>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</si>
  <si>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</si>
  <si>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</si>
  <si>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</si>
  <si>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</si>
  <si>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</si>
  <si>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</si>
  <si>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</si>
  <si>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</si>
  <si>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</si>
  <si>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</si>
  <si>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</si>
  <si>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</si>
  <si>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</si>
  <si>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</si>
  <si>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</si>
  <si>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</si>
  <si>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</si>
  <si>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</si>
  <si>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</si>
  <si>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</si>
  <si>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</si>
  <si>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</si>
  <si>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</si>
  <si>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</si>
  <si>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</si>
  <si>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</si>
  <si>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</si>
  <si>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</si>
  <si>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</si>
  <si>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</si>
  <si>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</si>
  <si>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</si>
  <si>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</si>
  <si>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</si>
  <si>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</si>
  <si>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</si>
  <si>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</si>
  <si>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</si>
  <si>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</si>
  <si>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</si>
  <si>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</si>
  <si>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</si>
  <si>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</si>
  <si>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</si>
  <si>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</si>
  <si>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</si>
  <si>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</si>
  <si>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</si>
  <si>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</si>
  <si>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</si>
  <si>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</si>
  <si>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</si>
  <si>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</si>
  <si>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</si>
  <si>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</si>
  <si>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</si>
  <si>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</si>
  <si>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</si>
  <si>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</si>
  <si>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</si>
  <si>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</si>
  <si>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</si>
  <si>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</si>
  <si>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</si>
  <si>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</si>
  <si>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</si>
  <si>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</si>
  <si>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</si>
  <si>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</si>
  <si>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</si>
  <si>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</si>
  <si>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</si>
  <si>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</si>
  <si>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</si>
  <si>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</si>
  <si>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</si>
  <si>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</si>
  <si>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</si>
  <si>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</si>
  <si>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</si>
  <si>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</si>
  <si>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</si>
  <si>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</si>
  <si>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</si>
  <si>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</si>
  <si>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</si>
  <si>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</si>
  <si>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</si>
  <si>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</si>
  <si>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</si>
  <si>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</si>
  <si>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</si>
  <si>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</si>
  <si>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</si>
  <si>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</si>
  <si>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</si>
  <si>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</si>
  <si>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</si>
  <si>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</si>
  <si>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</si>
  <si>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</si>
  <si>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</si>
  <si>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</si>
  <si>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</si>
  <si>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</si>
  <si>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</si>
  <si>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</si>
  <si>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</si>
  <si>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</si>
  <si>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</si>
  <si>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</si>
  <si>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</si>
  <si>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</si>
  <si>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</si>
  <si>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</si>
  <si>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</si>
  <si>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</si>
  <si>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</si>
  <si>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</si>
  <si>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</si>
  <si>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</si>
  <si>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</si>
  <si>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</si>
  <si>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</si>
  <si>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</si>
  <si>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</si>
  <si>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</si>
  <si>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</si>
  <si>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</si>
  <si>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</si>
  <si>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</si>
  <si>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</si>
  <si>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</si>
  <si>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</si>
  <si>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</si>
  <si>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</si>
  <si>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</si>
  <si>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</si>
  <si>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</si>
  <si>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</si>
  <si>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</si>
  <si>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</si>
  <si>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</si>
  <si>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</si>
  <si>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</si>
  <si>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</si>
  <si>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</si>
  <si>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</si>
  <si>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</si>
  <si>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</si>
  <si>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</si>
  <si>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</si>
  <si>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</si>
  <si>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</si>
  <si>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</si>
  <si>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</si>
  <si>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</si>
  <si>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</si>
  <si>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</si>
  <si>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</si>
  <si>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</si>
  <si>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</si>
  <si>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</si>
  <si>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</si>
  <si>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</si>
  <si>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</si>
  <si>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</si>
  <si>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</si>
  <si>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</si>
  <si>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</si>
  <si>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</si>
  <si>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</si>
  <si>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</si>
  <si>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</si>
  <si>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</si>
  <si>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</si>
  <si>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</si>
  <si>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</si>
  <si>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</si>
  <si>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</si>
  <si>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</si>
  <si>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</si>
  <si>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</si>
  <si>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</si>
  <si>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</si>
  <si>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</si>
  <si>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</si>
  <si>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</si>
  <si>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</si>
  <si>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</si>
  <si>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</si>
  <si>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</si>
  <si>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</si>
  <si>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</si>
  <si>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</si>
  <si>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</si>
  <si>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</si>
  <si>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</si>
  <si>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</si>
  <si>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</si>
  <si>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</si>
  <si>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</si>
  <si>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</si>
  <si>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</si>
  <si>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</si>
  <si>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</si>
  <si>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</si>
  <si>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</si>
  <si>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</si>
  <si>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</si>
  <si>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</si>
  <si>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</si>
  <si>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</si>
  <si>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</si>
  <si>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</si>
  <si>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</si>
  <si>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</si>
  <si>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</si>
  <si>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</si>
  <si>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</si>
  <si>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</si>
  <si>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</si>
  <si>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</si>
  <si>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</si>
  <si>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</si>
  <si>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</si>
  <si>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</si>
  <si>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</si>
  <si>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</si>
  <si>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</si>
  <si>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</si>
  <si>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</si>
  <si>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</si>
  <si>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</si>
  <si>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</si>
  <si>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</si>
  <si>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</si>
  <si>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</si>
  <si>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</si>
  <si>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</si>
  <si>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</si>
  <si>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</si>
  <si>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</si>
  <si>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</si>
  <si>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</si>
  <si>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</si>
  <si>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</si>
  <si>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</si>
  <si>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</si>
  <si>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</si>
  <si>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</si>
  <si>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</si>
  <si>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</si>
  <si>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</si>
  <si>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</si>
  <si>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</si>
  <si>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</si>
  <si>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</si>
  <si>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</si>
  <si>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</si>
  <si>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</si>
  <si>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</si>
  <si>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</si>
  <si>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</si>
  <si>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</si>
  <si>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</si>
  <si>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</si>
  <si>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</si>
  <si>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</si>
  <si>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</si>
  <si>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</si>
  <si>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</si>
  <si>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</si>
  <si>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</si>
  <si>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</si>
  <si>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</si>
  <si>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</si>
  <si>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</si>
  <si>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</si>
  <si>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</si>
  <si>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</si>
  <si>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</si>
  <si>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</si>
  <si>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</si>
  <si>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</si>
  <si>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</si>
  <si>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</si>
  <si>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</si>
  <si>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</si>
  <si>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</si>
  <si>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</si>
  <si>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</si>
  <si>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</si>
  <si>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</si>
  <si>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</si>
  <si>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</si>
  <si>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</si>
  <si>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</si>
  <si>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</si>
  <si>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</si>
  <si>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</si>
  <si>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</si>
  <si>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</si>
  <si>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</si>
  <si>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</si>
  <si>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</si>
  <si>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</si>
  <si>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</si>
  <si>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</si>
  <si>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</si>
  <si>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</si>
  <si>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</si>
  <si>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</si>
  <si>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</si>
  <si>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</si>
  <si>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</si>
  <si>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</si>
  <si>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</si>
  <si>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</si>
  <si>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</si>
  <si>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</si>
  <si>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</si>
  <si>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</si>
  <si>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</si>
  <si>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</si>
  <si>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</si>
  <si>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</si>
  <si>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</si>
  <si>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</si>
  <si>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</si>
  <si>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</si>
  <si>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</si>
  <si>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</si>
  <si>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</si>
  <si>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</si>
  <si>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</si>
  <si>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</si>
  <si>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</si>
  <si>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</si>
  <si>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</si>
  <si>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</si>
  <si>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</si>
  <si>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</si>
  <si>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</si>
  <si>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</si>
  <si>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</si>
  <si>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</si>
  <si>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</si>
  <si>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</si>
  <si>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</si>
  <si>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</si>
  <si>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</si>
  <si>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</si>
  <si>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</si>
  <si>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</si>
  <si>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</si>
  <si>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</si>
  <si>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</si>
  <si>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</si>
  <si>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</si>
  <si>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</si>
  <si>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</si>
  <si>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</si>
  <si>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</si>
  <si>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</si>
  <si>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</si>
  <si>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</si>
  <si>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</si>
  <si>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</si>
  <si>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</si>
  <si>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</si>
  <si>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</si>
  <si>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</si>
  <si>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</si>
  <si>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</si>
  <si>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</si>
  <si>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</si>
  <si>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</si>
  <si>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</si>
  <si>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</si>
  <si>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</si>
  <si>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</si>
  <si>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</si>
  <si>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</si>
  <si>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</si>
  <si>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</si>
  <si>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</si>
  <si>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</si>
  <si>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</si>
  <si>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</si>
  <si>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</si>
  <si>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</si>
  <si>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</si>
  <si>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</si>
  <si>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</si>
  <si>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</si>
  <si>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</si>
  <si>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</si>
  <si>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</si>
  <si>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</si>
  <si>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</si>
  <si>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</si>
  <si>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</si>
  <si>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</si>
  <si>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</si>
  <si>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</si>
  <si>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</si>
  <si>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</si>
  <si>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</si>
  <si>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</si>
  <si>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</si>
  <si>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</si>
  <si>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</si>
  <si>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</si>
  <si>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</si>
  <si>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</si>
  <si>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</si>
  <si>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</si>
  <si>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</si>
  <si>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</si>
  <si>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</si>
  <si>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</si>
  <si>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</si>
  <si>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</si>
  <si>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</si>
  <si>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</si>
  <si>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</si>
  <si>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</si>
  <si>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</si>
  <si>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</si>
  <si>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</si>
  <si>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</si>
  <si>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</si>
  <si>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</si>
  <si>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</si>
  <si>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</si>
  <si>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</si>
  <si>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</si>
  <si>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</si>
  <si>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</si>
  <si>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</si>
  <si>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</si>
  <si>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</si>
  <si>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</si>
  <si>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</si>
  <si>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</si>
  <si>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</si>
  <si>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</si>
  <si>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</si>
  <si>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</si>
  <si>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</si>
  <si>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</si>
  <si>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</si>
  <si>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</si>
  <si>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</si>
  <si>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</si>
  <si>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</si>
  <si>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</si>
  <si>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</si>
  <si>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</si>
  <si>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</si>
  <si>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</si>
  <si>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</si>
  <si>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</si>
  <si>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</si>
  <si>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</si>
  <si>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</si>
  <si>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</si>
  <si>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</si>
  <si>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</si>
  <si>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</si>
  <si>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</si>
  <si>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</si>
  <si>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</si>
  <si>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</si>
  <si>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</si>
  <si>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</si>
  <si>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</si>
  <si>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</si>
  <si>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</si>
  <si>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</si>
  <si>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</si>
  <si>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</si>
  <si>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</si>
  <si>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</si>
  <si>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</si>
  <si>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</si>
  <si>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</si>
  <si>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</si>
  <si>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</si>
  <si>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</si>
  <si>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</si>
  <si>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</si>
  <si>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</si>
  <si>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</si>
  <si>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</si>
  <si>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</si>
  <si>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</si>
  <si>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</si>
  <si>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</si>
  <si>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</si>
  <si>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</si>
  <si>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</si>
  <si>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</si>
  <si>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</si>
  <si>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</si>
  <si>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</si>
  <si>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</si>
  <si>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</si>
  <si>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</si>
  <si>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</si>
  <si>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</si>
  <si>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</si>
  <si>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</si>
  <si>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</si>
  <si>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</si>
  <si>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</si>
  <si>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</si>
  <si>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</si>
  <si>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</si>
  <si>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</si>
  <si>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</si>
  <si>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</si>
  <si>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</si>
  <si>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</si>
  <si>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</si>
  <si>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</si>
  <si>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</si>
  <si>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</si>
  <si>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</si>
  <si>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</si>
  <si>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</si>
  <si>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</si>
  <si>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</si>
  <si>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</si>
  <si>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</si>
  <si>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</si>
  <si>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</si>
  <si>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</si>
  <si>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</si>
  <si>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</si>
  <si>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</si>
  <si>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</si>
  <si>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</si>
  <si>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</si>
  <si>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</si>
  <si>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</si>
  <si>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</si>
  <si>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</si>
  <si>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</si>
  <si>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</si>
  <si>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</si>
  <si>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</si>
  <si>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</si>
  <si>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</si>
  <si>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</si>
  <si>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</si>
  <si>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</si>
  <si>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</si>
  <si>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</si>
  <si>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</si>
  <si>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</si>
  <si>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</si>
  <si>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</si>
  <si>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</si>
  <si>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</si>
  <si>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</si>
  <si>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</si>
  <si>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</si>
  <si>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</si>
  <si>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</si>
  <si>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</si>
  <si>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</si>
  <si>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</si>
  <si>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</si>
  <si>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</si>
  <si>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</si>
  <si>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</si>
  <si>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</si>
  <si>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</si>
  <si>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</si>
  <si>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</si>
  <si>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</si>
  <si>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</si>
  <si>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</si>
  <si>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</si>
  <si>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</si>
  <si>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</si>
  <si>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</si>
  <si>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</si>
  <si>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</si>
  <si>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</si>
  <si>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</si>
  <si>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</si>
  <si>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</si>
  <si>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</si>
  <si>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</si>
  <si>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</si>
  <si>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</si>
  <si>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</si>
  <si>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</si>
  <si>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</si>
  <si>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</si>
  <si>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</si>
  <si>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</si>
  <si>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</si>
  <si>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</si>
  <si>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</si>
  <si>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</si>
  <si>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</si>
  <si>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</si>
  <si>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</si>
  <si>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</si>
  <si>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</si>
  <si>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</si>
  <si>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</si>
  <si>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</si>
  <si>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</si>
  <si>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</si>
  <si>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</si>
  <si>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</si>
  <si>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</si>
  <si>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</si>
  <si>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</si>
  <si>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</si>
  <si>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</si>
  <si>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</si>
  <si>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</si>
  <si>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</si>
  <si>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</si>
  <si>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</si>
  <si>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</si>
  <si>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</si>
  <si>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</si>
  <si>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</si>
  <si>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</si>
  <si>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</si>
  <si>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</si>
  <si>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</si>
  <si>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</si>
  <si>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</si>
  <si>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</si>
  <si>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</si>
  <si>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</si>
  <si>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</si>
  <si>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</si>
  <si>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</si>
  <si>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</si>
  <si>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</si>
  <si>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</si>
  <si>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</si>
  <si>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</si>
  <si>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</si>
  <si>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</si>
  <si>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</si>
  <si>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</si>
  <si>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</si>
  <si>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</si>
  <si>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</si>
  <si>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</si>
  <si>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</si>
  <si>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</si>
  <si>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</si>
  <si>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</si>
  <si>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</si>
  <si>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</si>
  <si>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</si>
  <si>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</si>
  <si>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</si>
  <si>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</si>
  <si>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</si>
  <si>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</si>
  <si>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</si>
  <si>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</si>
  <si>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</si>
  <si>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</si>
  <si>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</si>
  <si>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</si>
  <si>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</si>
  <si>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</si>
  <si>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</si>
  <si>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</si>
  <si>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</si>
  <si>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</si>
  <si>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</si>
  <si>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</si>
  <si>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</si>
  <si>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</si>
  <si>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</si>
  <si>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</si>
  <si>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</si>
  <si>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</si>
  <si>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</si>
  <si>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</si>
  <si>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</si>
  <si>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</si>
  <si>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</si>
  <si>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</si>
  <si>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</si>
  <si>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</si>
  <si>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</si>
  <si>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</si>
  <si>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</si>
  <si>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</si>
  <si>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</si>
  <si>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</si>
  <si>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</si>
  <si>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</si>
  <si>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</si>
  <si>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</si>
  <si>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</si>
  <si>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</si>
  <si>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</si>
  <si>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</si>
  <si>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</si>
  <si>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</si>
  <si>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</si>
  <si>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</si>
  <si>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</si>
  <si>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</si>
  <si>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</si>
  <si>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</si>
  <si>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</si>
  <si>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</si>
  <si>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</si>
  <si>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</si>
  <si>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</si>
  <si>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</si>
  <si>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</si>
  <si>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</si>
  <si>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</si>
  <si>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</si>
  <si>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</si>
  <si>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</si>
  <si>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</si>
  <si>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</si>
  <si>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</si>
  <si>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</si>
  <si>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</si>
  <si>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</si>
  <si>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</si>
  <si>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</si>
  <si>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</si>
  <si>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</si>
  <si>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</si>
  <si>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</si>
  <si>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</si>
  <si>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</si>
  <si>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</si>
  <si>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</si>
  <si>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</si>
  <si>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</si>
  <si>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</si>
  <si>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</si>
  <si>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</si>
  <si>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</si>
  <si>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</si>
  <si>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</si>
  <si>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</si>
  <si>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</si>
  <si>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</si>
  <si>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</si>
  <si>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</si>
  <si>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</si>
  <si>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</si>
  <si>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</si>
  <si>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</si>
  <si>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</si>
  <si>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</si>
  <si>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</si>
  <si>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</si>
  <si>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</si>
  <si>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</si>
  <si>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</si>
  <si>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</si>
  <si>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</si>
  <si>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</si>
  <si>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</si>
  <si>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</si>
  <si>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</si>
  <si>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</si>
  <si>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</si>
  <si>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</si>
  <si>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</si>
  <si>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</si>
  <si>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</si>
  <si>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</si>
  <si>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</si>
  <si>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</si>
  <si>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</si>
  <si>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</si>
  <si>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</si>
  <si>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</si>
  <si>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</si>
  <si>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</si>
  <si>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</si>
  <si>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</si>
  <si>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</si>
  <si>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</si>
  <si>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</si>
  <si>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</si>
  <si>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</si>
  <si>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</si>
  <si>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</si>
  <si>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</si>
  <si>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</si>
  <si>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</si>
  <si>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</si>
  <si>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</si>
  <si>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</si>
  <si>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</si>
  <si>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</si>
  <si>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</si>
  <si>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</si>
  <si>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</si>
  <si>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</si>
  <si>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</si>
  <si>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</si>
  <si>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</si>
  <si>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</si>
  <si>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</si>
  <si>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</si>
  <si>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</si>
  <si>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</si>
  <si>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</si>
  <si>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</si>
  <si>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</si>
  <si>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</si>
  <si>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</si>
  <si>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</si>
  <si>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</si>
  <si>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</si>
  <si>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</si>
  <si>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</si>
  <si>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</si>
  <si>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</si>
  <si>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</si>
  <si>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</si>
  <si>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</si>
  <si>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</si>
  <si>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</si>
  <si>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</si>
  <si>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</si>
  <si>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</si>
  <si>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</si>
  <si>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</si>
  <si>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</si>
  <si>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</si>
  <si>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</si>
  <si>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</si>
  <si>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</si>
  <si>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</si>
  <si>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</si>
  <si>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</si>
  <si>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</si>
  <si>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</si>
  <si>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</si>
  <si>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</si>
  <si>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</si>
  <si>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</si>
  <si>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</si>
  <si>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</si>
  <si>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</si>
  <si>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</si>
  <si>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</si>
  <si>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</si>
  <si>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</si>
  <si>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</si>
  <si>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</si>
  <si>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</si>
  <si>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</si>
  <si>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</si>
  <si>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</si>
  <si>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</si>
  <si>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</si>
  <si>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</si>
  <si>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</si>
  <si>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</si>
  <si>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</si>
  <si>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</si>
  <si>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</si>
  <si>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</si>
  <si>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</si>
  <si>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</si>
  <si>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</si>
  <si>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</si>
  <si>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</si>
  <si>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</si>
  <si>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</si>
  <si>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</si>
  <si>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</si>
  <si>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</si>
  <si>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</si>
  <si>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</si>
  <si>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</si>
  <si>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</si>
  <si>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</si>
  <si>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</si>
  <si>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</si>
  <si>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</si>
  <si>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</si>
  <si>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</si>
  <si>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</si>
  <si>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</si>
  <si>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</si>
  <si>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</si>
  <si>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</si>
  <si>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</si>
  <si>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</si>
  <si>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</si>
  <si>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</si>
  <si>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</si>
  <si>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</si>
  <si>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</si>
  <si>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</si>
  <si>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</si>
  <si>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</si>
  <si>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</si>
  <si>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</si>
  <si>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</si>
  <si>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</si>
  <si>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</si>
  <si>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</si>
  <si>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</si>
  <si>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</si>
  <si>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</si>
  <si>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</si>
  <si>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</si>
  <si>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</si>
  <si>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</si>
  <si>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</si>
  <si>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</si>
  <si>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</si>
  <si>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</si>
  <si>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</si>
  <si>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</si>
  <si>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</si>
  <si>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</si>
  <si>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</si>
  <si>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</si>
  <si>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</si>
  <si>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</si>
  <si>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</si>
  <si>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</si>
  <si>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</si>
  <si>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</si>
  <si>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</si>
  <si>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</si>
  <si>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</si>
  <si>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</si>
  <si>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</si>
  <si>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</si>
  <si>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</si>
  <si>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</si>
  <si>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</si>
  <si>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</si>
  <si>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</si>
  <si>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</si>
  <si>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</si>
  <si>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</si>
  <si>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</si>
  <si>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</si>
  <si>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</si>
  <si>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</si>
  <si>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</si>
  <si>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</si>
  <si>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</si>
  <si>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</si>
  <si>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</si>
  <si>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</si>
  <si>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</si>
  <si>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</si>
  <si>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</si>
  <si>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</si>
  <si>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</si>
  <si>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</si>
  <si>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</si>
  <si>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</si>
  <si>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</si>
  <si>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</si>
  <si>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</si>
  <si>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</si>
  <si>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</si>
  <si>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</si>
  <si>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</si>
  <si>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</si>
  <si>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</si>
  <si>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</si>
  <si>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</si>
  <si>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</si>
  <si>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</si>
  <si>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</si>
  <si>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</si>
  <si>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</si>
  <si>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</si>
  <si>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</si>
  <si>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</si>
  <si>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</si>
  <si>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</si>
  <si>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</si>
  <si>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</si>
  <si>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</si>
  <si>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</si>
  <si>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</si>
  <si>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</si>
  <si>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</si>
  <si>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</si>
  <si>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</si>
  <si>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</si>
  <si>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</si>
  <si>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</si>
  <si>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</si>
  <si>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</si>
  <si>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</si>
  <si>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</si>
  <si>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</si>
  <si>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</si>
  <si>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</si>
  <si>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</si>
  <si>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</si>
  <si>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</si>
  <si>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</si>
  <si>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</si>
  <si>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</si>
  <si>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</si>
  <si>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</si>
  <si>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</si>
  <si>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</si>
  <si>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</si>
  <si>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</si>
  <si>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</si>
  <si>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</si>
  <si>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</si>
  <si>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</si>
  <si>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</si>
  <si>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</si>
  <si>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</si>
  <si>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</si>
  <si>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</si>
  <si>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</si>
  <si>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</si>
  <si>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</si>
  <si>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</si>
  <si>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</si>
  <si>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</si>
  <si>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</si>
  <si>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</si>
  <si>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</si>
  <si>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</si>
  <si>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</si>
  <si>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</si>
  <si>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</si>
  <si>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</si>
  <si>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</si>
  <si>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</si>
  <si>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</si>
  <si>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</si>
  <si>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</si>
  <si>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</si>
  <si>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</si>
  <si>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</si>
  <si>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</si>
  <si>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</si>
  <si>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</si>
  <si>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</si>
  <si>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</si>
  <si>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</si>
  <si>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</si>
  <si>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</si>
  <si>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</si>
  <si>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</si>
  <si>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</si>
  <si>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</si>
  <si>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</si>
  <si>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</si>
  <si>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</si>
  <si>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</si>
  <si>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</si>
  <si>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</si>
  <si>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</si>
  <si>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</si>
  <si>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</si>
  <si>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</si>
  <si>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</si>
  <si>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</si>
  <si>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</si>
  <si>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</si>
  <si>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</si>
  <si>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</si>
  <si>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</si>
  <si>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</si>
  <si>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</si>
  <si>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</si>
  <si>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</si>
  <si>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</si>
  <si>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</si>
  <si>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</si>
  <si>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</si>
  <si>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</si>
  <si>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</si>
  <si>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</si>
  <si>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</si>
  <si>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</si>
  <si>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</si>
  <si>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</si>
  <si>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</si>
  <si>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</si>
  <si>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</si>
  <si>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</si>
  <si>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</si>
  <si>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</si>
  <si>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</si>
  <si>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</si>
  <si>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</si>
  <si>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</si>
  <si>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</si>
  <si>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</si>
  <si>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</si>
  <si>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</si>
  <si>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</si>
  <si>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</si>
  <si>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</si>
  <si>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</si>
  <si>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</si>
  <si>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</si>
  <si>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</si>
  <si>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</si>
  <si>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</si>
  <si>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</si>
  <si>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</si>
  <si>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</si>
  <si>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</si>
  <si>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</si>
  <si>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</si>
  <si>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</si>
  <si>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</si>
  <si>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</si>
  <si>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</si>
  <si>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</si>
  <si>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</si>
  <si>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</si>
  <si>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</si>
  <si>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</si>
  <si>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</si>
  <si>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</si>
  <si>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</si>
  <si>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</si>
  <si>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</si>
  <si>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</si>
  <si>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</si>
  <si>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</si>
  <si>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</si>
  <si>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</si>
  <si>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</si>
  <si>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</si>
  <si>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</si>
  <si>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</si>
  <si>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</si>
  <si>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</si>
  <si>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</si>
  <si>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</si>
  <si>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</si>
  <si>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</si>
  <si>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</si>
  <si>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</si>
  <si>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</si>
  <si>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</si>
  <si>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</si>
  <si>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</si>
  <si>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</si>
  <si>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</si>
  <si>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</si>
  <si>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</si>
  <si>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</si>
  <si>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</si>
  <si>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</si>
  <si>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</si>
  <si>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</si>
  <si>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</si>
  <si>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</si>
  <si>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</si>
  <si>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</si>
  <si>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</si>
  <si>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</si>
  <si>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</si>
  <si>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</si>
  <si>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</si>
  <si>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</si>
  <si>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</si>
  <si>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</si>
  <si>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</si>
  <si>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</si>
  <si>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</si>
  <si>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</si>
  <si>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</si>
  <si>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</si>
  <si>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</si>
  <si>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</si>
  <si>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</si>
  <si>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</si>
  <si>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</si>
  <si>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</si>
  <si>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</si>
  <si>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</si>
  <si>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</si>
  <si>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</si>
  <si>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</si>
  <si>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</si>
  <si>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</si>
  <si>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</si>
  <si>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</si>
  <si>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</si>
  <si>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</si>
  <si>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</si>
  <si>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</si>
  <si>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</si>
  <si>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</si>
  <si>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</si>
  <si>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</si>
  <si>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</si>
  <si>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</si>
  <si>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</si>
  <si>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</si>
  <si>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</si>
  <si>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</si>
  <si>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</si>
  <si>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</si>
  <si>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</si>
  <si>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</si>
  <si>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</si>
  <si>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</si>
  <si>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</si>
  <si>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</si>
  <si>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</si>
  <si>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</si>
  <si>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</si>
  <si>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</si>
  <si>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</si>
  <si>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</si>
  <si>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</si>
  <si>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</si>
  <si>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</si>
  <si>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</si>
  <si>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</si>
  <si>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</si>
  <si>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</si>
  <si>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</si>
  <si>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</si>
  <si>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</si>
  <si>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</si>
  <si>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</si>
  <si>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</si>
  <si>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</si>
  <si>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</si>
  <si>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</si>
  <si>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</si>
  <si>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</si>
  <si>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</si>
  <si>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</si>
  <si>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</si>
  <si>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</si>
  <si>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</si>
  <si>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</si>
  <si>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</si>
  <si>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</si>
  <si>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</si>
  <si>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</si>
  <si>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</si>
  <si>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</si>
  <si>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</si>
  <si>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</si>
  <si>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</si>
  <si>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</si>
  <si>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</si>
  <si>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</si>
  <si>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</si>
  <si>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</si>
  <si>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</si>
  <si>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</si>
  <si>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</si>
  <si>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</si>
  <si>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</si>
  <si>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</si>
  <si>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</si>
  <si>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</si>
  <si>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</si>
  <si>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</si>
  <si>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</si>
  <si>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</si>
  <si>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</si>
  <si>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</si>
  <si>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</si>
  <si>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</si>
  <si>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</si>
  <si>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</si>
  <si>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</si>
  <si>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</si>
  <si>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</si>
  <si>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</si>
  <si>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</si>
  <si>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</si>
  <si>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</si>
  <si>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</si>
  <si>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</si>
  <si>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</si>
  <si>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</si>
  <si>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</si>
  <si>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</si>
  <si>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</si>
  <si>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</si>
  <si>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</si>
  <si>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</si>
  <si>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</si>
  <si>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</si>
  <si>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</si>
  <si>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</si>
  <si>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</si>
  <si>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</si>
  <si>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</si>
  <si>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</si>
  <si>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</si>
  <si>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</si>
  <si>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</si>
  <si>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</si>
  <si>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</si>
  <si>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</si>
  <si>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</si>
  <si>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</si>
  <si>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</si>
  <si>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</si>
  <si>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</si>
  <si>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</si>
  <si>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</si>
  <si>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</si>
  <si>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</si>
  <si>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</si>
  <si>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</si>
  <si>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</si>
  <si>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</si>
  <si>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</si>
  <si>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</si>
  <si>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</si>
  <si>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</si>
  <si>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</si>
  <si>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</si>
  <si>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</si>
  <si>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</si>
  <si>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</si>
  <si>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</si>
  <si>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</si>
  <si>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</si>
  <si>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</si>
  <si>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</si>
  <si>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</si>
  <si>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</si>
  <si>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</si>
  <si>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</si>
  <si>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</si>
  <si>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</si>
  <si>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</si>
  <si>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</si>
  <si>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</si>
  <si>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</si>
  <si>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</si>
  <si>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</si>
  <si>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</si>
  <si>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</si>
  <si>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</si>
  <si>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</si>
  <si>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</si>
  <si>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</si>
  <si>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</si>
  <si>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</si>
  <si>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</si>
  <si>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</si>
  <si>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</si>
  <si>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</si>
  <si>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</si>
  <si>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</si>
  <si>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</si>
  <si>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</si>
  <si>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</si>
  <si>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</si>
  <si>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</si>
  <si>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</si>
  <si>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</si>
  <si>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</si>
  <si>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</si>
  <si>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</si>
  <si>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</si>
  <si>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</si>
  <si>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</si>
  <si>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</si>
  <si>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</si>
  <si>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</si>
  <si>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</si>
  <si>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</si>
  <si>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</si>
  <si>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</si>
  <si>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</si>
  <si>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</si>
  <si>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</si>
  <si>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</si>
  <si>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</si>
  <si>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</si>
  <si>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</si>
  <si>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</si>
  <si>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</si>
  <si>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</si>
  <si>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</si>
  <si>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</si>
  <si>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</si>
  <si>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</si>
  <si>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</si>
  <si>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</si>
  <si>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</si>
  <si>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</si>
  <si>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</si>
  <si>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</si>
  <si>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</si>
  <si>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</si>
  <si>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</si>
  <si>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</si>
  <si>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</si>
  <si>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</si>
  <si>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</si>
  <si>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</si>
  <si>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</si>
  <si>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</si>
  <si>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</si>
  <si>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</si>
  <si>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</si>
  <si>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</si>
  <si>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</si>
  <si>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</si>
  <si>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</si>
  <si>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</si>
  <si>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</si>
  <si>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</si>
  <si>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</si>
  <si>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</si>
  <si>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</si>
  <si>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</si>
  <si>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</si>
  <si>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</si>
  <si>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</si>
  <si>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</si>
  <si>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</si>
  <si>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</si>
  <si>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</si>
  <si>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</si>
  <si>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</si>
  <si>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</si>
  <si>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</si>
  <si>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</si>
  <si>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</si>
  <si>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</si>
  <si>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</si>
  <si>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</si>
  <si>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</si>
  <si>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</si>
  <si>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</si>
  <si>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</si>
  <si>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</si>
  <si>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</si>
  <si>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</si>
  <si>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</si>
  <si>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</si>
  <si>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</si>
  <si>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</si>
  <si>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</si>
  <si>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</si>
  <si>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</si>
  <si>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</si>
  <si>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</si>
  <si>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</si>
  <si>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</si>
  <si>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</si>
  <si>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</si>
  <si>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</si>
  <si>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</si>
  <si>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</si>
  <si>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</si>
  <si>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</si>
  <si>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</si>
  <si>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</si>
  <si>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</si>
  <si>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</si>
  <si>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</si>
  <si>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</si>
  <si>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</si>
  <si>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</si>
  <si>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</si>
  <si>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</si>
  <si>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</si>
  <si>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</si>
  <si>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</si>
  <si>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</si>
  <si>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</si>
  <si>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</si>
  <si>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</si>
  <si>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</si>
  <si>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</si>
  <si>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</si>
  <si>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</si>
  <si>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</si>
  <si>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</si>
  <si>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</si>
  <si>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</si>
  <si>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</si>
  <si>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</si>
  <si>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</si>
  <si>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</si>
  <si>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</si>
  <si>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</si>
  <si>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</si>
  <si>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</si>
  <si>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</si>
  <si>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</si>
  <si>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</si>
  <si>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</si>
  <si>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</si>
  <si>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</si>
  <si>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</si>
  <si>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</si>
  <si>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</si>
  <si>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</si>
  <si>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</si>
  <si>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</si>
  <si>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</si>
  <si>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</si>
  <si>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</si>
  <si>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</si>
  <si>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</si>
  <si>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</si>
  <si>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</si>
  <si>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</si>
  <si>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</si>
  <si>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</si>
  <si>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</si>
  <si>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</si>
  <si>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</si>
  <si>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</si>
  <si>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</si>
  <si>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</si>
  <si>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</si>
  <si>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</si>
  <si>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</si>
  <si>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</si>
  <si>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</si>
  <si>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</si>
  <si>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</si>
  <si>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</si>
  <si>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</si>
  <si>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</si>
  <si>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</si>
  <si>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</si>
  <si>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</si>
  <si>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</si>
  <si>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</si>
  <si>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</si>
  <si>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</si>
  <si>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</si>
  <si>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</si>
  <si>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</si>
  <si>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</si>
  <si>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</si>
  <si>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</si>
  <si>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</si>
  <si>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</si>
  <si>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</si>
  <si>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</si>
  <si>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</si>
  <si>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</si>
  <si>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</si>
  <si>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</si>
  <si>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</si>
  <si>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</si>
  <si>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</si>
  <si>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</si>
  <si>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</si>
  <si>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</si>
  <si>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</si>
  <si>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</si>
  <si>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</si>
  <si>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</si>
  <si>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</si>
  <si>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</si>
  <si>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</si>
  <si>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</si>
  <si>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</si>
  <si>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</si>
  <si>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</si>
  <si>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</si>
  <si>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</si>
  <si>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</si>
  <si>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</si>
  <si>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</si>
  <si>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</si>
  <si>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</si>
  <si>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</si>
  <si>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</si>
  <si>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</si>
  <si>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</si>
  <si>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</si>
  <si>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</si>
  <si>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</si>
  <si>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</si>
  <si>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</si>
  <si>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</si>
  <si>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</si>
  <si>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</si>
  <si>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</si>
  <si>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</si>
  <si>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</si>
  <si>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</si>
  <si>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</si>
  <si>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</si>
  <si>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</si>
  <si>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</si>
  <si>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</si>
  <si>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</si>
  <si>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</si>
  <si>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</si>
  <si>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</si>
  <si>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</si>
  <si>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</si>
  <si>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</si>
  <si>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</si>
  <si>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</si>
  <si>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</si>
  <si>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</si>
  <si>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</si>
  <si>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</si>
  <si>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</si>
  <si>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</si>
  <si>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</si>
  <si>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</si>
  <si>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</si>
  <si>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</si>
  <si>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</si>
  <si>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</si>
  <si>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</si>
  <si>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</si>
  <si>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</si>
  <si>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</si>
  <si>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</si>
  <si>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</si>
  <si>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</si>
  <si>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</si>
  <si>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</si>
  <si>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</si>
  <si>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</si>
  <si>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</si>
  <si>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</si>
  <si>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</si>
  <si>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</si>
  <si>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</si>
  <si>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</si>
  <si>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</si>
  <si>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</si>
  <si>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</si>
  <si>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</si>
  <si>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</si>
  <si>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</si>
  <si>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</si>
  <si>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</si>
  <si>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</si>
  <si>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</si>
  <si>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</si>
  <si>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</si>
  <si>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</si>
  <si>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</si>
  <si>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</si>
  <si>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</si>
  <si>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</si>
  <si>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</si>
  <si>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</si>
  <si>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</si>
  <si>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</si>
  <si>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</si>
  <si>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</si>
  <si>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</si>
  <si>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</si>
  <si>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</si>
  <si>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</si>
  <si>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</si>
  <si>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</si>
  <si>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</si>
  <si>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</si>
  <si>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</si>
  <si>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</si>
  <si>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</si>
  <si>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</si>
  <si>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</si>
  <si>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</si>
  <si>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</si>
  <si>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</si>
  <si>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</si>
  <si>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</si>
  <si>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</si>
  <si>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</si>
  <si>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</si>
  <si>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</si>
  <si>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</si>
  <si>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</si>
  <si>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</si>
  <si>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</si>
  <si>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</si>
  <si>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</si>
  <si>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</si>
  <si>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</si>
  <si>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</si>
  <si>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</si>
  <si>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</si>
  <si>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</si>
  <si>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</si>
  <si>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</si>
  <si>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</si>
  <si>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</si>
  <si>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</si>
  <si>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</si>
  <si>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</si>
  <si>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</si>
  <si>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</si>
  <si>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</si>
  <si>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</si>
  <si>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</si>
  <si>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</si>
  <si>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</si>
  <si>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</si>
  <si>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</si>
  <si>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</si>
  <si>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</si>
  <si>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</si>
  <si>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</si>
  <si>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</si>
  <si>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</si>
  <si>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</si>
  <si>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</si>
  <si>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</si>
  <si>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</si>
  <si>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</si>
  <si>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</si>
  <si>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</si>
  <si>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</si>
  <si>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</si>
  <si>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</si>
  <si>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</si>
  <si>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</si>
  <si>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</si>
  <si>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</si>
  <si>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</si>
  <si>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</si>
  <si>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</si>
  <si>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</si>
  <si>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</si>
  <si>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</si>
  <si>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</si>
  <si>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</si>
  <si>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</si>
  <si>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</si>
  <si>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</si>
  <si>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</si>
  <si>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</si>
  <si>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</si>
  <si>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</si>
  <si>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</si>
  <si>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</si>
  <si>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</si>
  <si>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</si>
  <si>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</si>
  <si>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</si>
  <si>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</si>
  <si>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</si>
  <si>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</si>
  <si>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</si>
  <si>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</si>
  <si>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</si>
  <si>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</si>
  <si>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</si>
  <si>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</si>
  <si>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</si>
  <si>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</si>
  <si>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</si>
  <si>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</si>
  <si>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</si>
  <si>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</si>
  <si>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</si>
  <si>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</si>
  <si>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</si>
  <si>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</si>
  <si>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</si>
  <si>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</si>
  <si>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</si>
  <si>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</si>
  <si>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</si>
  <si>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</si>
  <si>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</si>
  <si>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</si>
  <si>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</si>
  <si>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</si>
  <si>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</si>
  <si>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</si>
  <si>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</si>
  <si>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</si>
  <si>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</si>
  <si>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</si>
  <si>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</si>
  <si>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</si>
  <si>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</si>
  <si>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</si>
  <si>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</si>
  <si>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</si>
  <si>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</si>
  <si>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</si>
  <si>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</si>
  <si>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</si>
  <si>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</si>
  <si>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</si>
  <si>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</si>
  <si>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</si>
  <si>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</si>
  <si>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</si>
  <si>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</si>
  <si>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</si>
  <si>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</si>
  <si>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</si>
  <si>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</si>
  <si>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</si>
  <si>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</si>
  <si>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</si>
  <si>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</si>
  <si>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</si>
  <si>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</si>
  <si>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</si>
  <si>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</si>
  <si>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</si>
  <si>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</si>
  <si>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</si>
  <si>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</si>
  <si>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</si>
  <si>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</si>
  <si>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</si>
  <si>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</si>
  <si>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</si>
  <si>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</si>
  <si>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</si>
  <si>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</si>
  <si>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</si>
  <si>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</si>
  <si>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</si>
  <si>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</si>
  <si>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</si>
  <si>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</si>
  <si>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</si>
  <si>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</si>
  <si>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</si>
  <si>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</si>
  <si>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</si>
  <si>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</si>
  <si>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</si>
  <si>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</si>
  <si>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</si>
  <si>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</si>
  <si>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</si>
  <si>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</si>
  <si>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</si>
  <si>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</si>
  <si>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</si>
  <si>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</si>
  <si>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</si>
  <si>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</si>
  <si>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</si>
  <si>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</si>
  <si>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</si>
  <si>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</si>
  <si>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</si>
  <si>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</si>
  <si>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</si>
  <si>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</si>
  <si>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</si>
  <si>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</si>
  <si>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</si>
  <si>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</si>
  <si>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</si>
  <si>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</si>
  <si>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</si>
  <si>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</si>
  <si>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</si>
  <si>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</si>
  <si>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</si>
  <si>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</si>
  <si>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</si>
  <si>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</si>
  <si>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</si>
  <si>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</si>
  <si>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</si>
  <si>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</si>
  <si>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</si>
  <si>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</si>
  <si>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</si>
  <si>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</si>
  <si>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</si>
  <si>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</si>
  <si>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</si>
  <si>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</si>
  <si>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</si>
  <si>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</si>
  <si>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</si>
  <si>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</si>
  <si>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</si>
  <si>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</si>
  <si>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</si>
  <si>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</si>
  <si>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</si>
  <si>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</si>
  <si>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</si>
  <si>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</si>
  <si>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</si>
  <si>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</si>
  <si>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</si>
  <si>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</si>
  <si>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</si>
  <si>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</si>
  <si>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</si>
  <si>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</si>
  <si>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</si>
  <si>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</si>
  <si>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</si>
  <si>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</si>
  <si>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</si>
  <si>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</si>
  <si>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</si>
  <si>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</si>
  <si>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</si>
  <si>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</si>
  <si>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</si>
  <si>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</si>
  <si>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</si>
  <si>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</si>
  <si>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</si>
  <si>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</si>
  <si>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</si>
  <si>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</si>
  <si>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</si>
  <si>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</si>
  <si>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</si>
  <si>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</si>
  <si>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</si>
  <si>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</si>
  <si>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</si>
  <si>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</si>
  <si>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</si>
  <si>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</si>
  <si>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</si>
  <si>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</si>
  <si>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</si>
  <si>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</si>
  <si>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</si>
  <si>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</si>
  <si>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</si>
  <si>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</si>
  <si>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</si>
  <si>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</si>
  <si>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</si>
  <si>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</si>
  <si>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</si>
  <si>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</si>
  <si>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</si>
  <si>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</si>
  <si>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</si>
  <si>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</si>
  <si>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</si>
  <si>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</si>
  <si>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</si>
  <si>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</si>
  <si>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</si>
  <si>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</si>
  <si>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</si>
  <si>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</si>
  <si>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</si>
  <si>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</si>
  <si>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</si>
  <si>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</si>
  <si>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</si>
  <si>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</si>
  <si>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</si>
  <si>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</si>
  <si>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</si>
  <si>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</si>
  <si>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</si>
  <si>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</si>
  <si>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</si>
  <si>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</si>
  <si>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</si>
  <si>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</si>
  <si>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</si>
  <si>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</si>
  <si>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</si>
  <si>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</si>
  <si>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</si>
  <si>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</si>
  <si>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</si>
  <si>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</si>
  <si>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</si>
  <si>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</si>
  <si>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</si>
  <si>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</si>
  <si>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</si>
  <si>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</si>
  <si>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</si>
  <si>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</si>
  <si>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</si>
  <si>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</si>
  <si>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</si>
  <si>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</si>
  <si>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</si>
  <si>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</si>
  <si>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</si>
  <si>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</si>
  <si>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</si>
  <si>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</si>
  <si>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</si>
  <si>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</si>
  <si>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</si>
  <si>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</si>
  <si>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</si>
  <si>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</si>
  <si>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</si>
  <si>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</si>
  <si>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</si>
  <si>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</si>
  <si>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</si>
  <si>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</si>
  <si>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</si>
  <si>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</si>
  <si>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</si>
  <si>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</si>
  <si>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</si>
  <si>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</si>
  <si>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</si>
  <si>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</si>
  <si>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</si>
  <si>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</si>
  <si>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</si>
  <si>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</si>
  <si>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</si>
  <si>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</si>
  <si>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</si>
  <si>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</si>
  <si>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</si>
  <si>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</si>
  <si>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</si>
  <si>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</si>
  <si>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</si>
  <si>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</si>
  <si>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</si>
  <si>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</si>
  <si>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</si>
  <si>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</si>
  <si>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</si>
  <si>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</si>
  <si>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</si>
  <si>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</si>
  <si>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</si>
  <si>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</si>
  <si>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</si>
  <si>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</si>
  <si>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</si>
  <si>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</si>
  <si>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</si>
  <si>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</si>
  <si>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</si>
  <si>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</si>
  <si>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</si>
  <si>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</si>
  <si>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</si>
  <si>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</si>
  <si>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</si>
  <si>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</si>
  <si>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</si>
  <si>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</si>
  <si>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</si>
  <si>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</si>
  <si>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</si>
  <si>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</si>
  <si>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</si>
  <si>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</si>
  <si>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</si>
  <si>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</si>
  <si>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</si>
  <si>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</si>
  <si>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</si>
  <si>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</si>
  <si>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</si>
  <si>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</si>
  <si>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</si>
  <si>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</si>
  <si>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</si>
  <si>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</si>
  <si>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</si>
  <si>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</si>
  <si>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</si>
  <si>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</si>
  <si>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</si>
  <si>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</si>
  <si>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</si>
  <si>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</si>
  <si>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</si>
  <si>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</si>
  <si>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</si>
  <si>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</si>
  <si>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</si>
  <si>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</si>
  <si>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</si>
  <si>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</si>
  <si>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</si>
  <si>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</si>
  <si>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</si>
  <si>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</si>
  <si>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</si>
  <si>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</si>
  <si>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</si>
  <si>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</si>
  <si>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</si>
  <si>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</si>
  <si>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</si>
  <si>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</si>
  <si>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</si>
  <si>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</si>
  <si>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</si>
  <si>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</si>
  <si>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</si>
  <si>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</si>
  <si>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</si>
  <si>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</si>
  <si>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</si>
  <si>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</si>
  <si>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</si>
  <si>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</si>
  <si>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</si>
  <si>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</si>
  <si>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</si>
  <si>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</si>
  <si>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</si>
  <si>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</si>
  <si>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</si>
  <si>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</si>
  <si>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</si>
  <si>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</si>
  <si>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</si>
  <si>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</si>
  <si>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</si>
  <si>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</si>
  <si>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</si>
  <si>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</si>
  <si>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</si>
  <si>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</si>
  <si>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</si>
  <si>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</si>
  <si>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</si>
  <si>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</si>
  <si>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</si>
  <si>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</si>
  <si>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</si>
  <si>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</si>
  <si>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</si>
  <si>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</si>
  <si>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</si>
  <si>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</si>
  <si>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</si>
  <si>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</si>
  <si>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</si>
  <si>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</si>
  <si>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</si>
  <si>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</si>
  <si>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</si>
  <si>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</si>
  <si>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</si>
  <si>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</si>
  <si>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</si>
  <si>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</si>
  <si>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</si>
  <si>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</si>
  <si>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</si>
  <si>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</si>
  <si>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</si>
  <si>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</si>
  <si>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</si>
  <si>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</si>
  <si>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</si>
  <si>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</si>
  <si>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</si>
  <si>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</si>
  <si>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</si>
  <si>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</si>
  <si>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</si>
  <si>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</si>
  <si>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</si>
  <si>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</si>
  <si>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</si>
  <si>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</si>
  <si>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</si>
  <si>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</si>
  <si>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</si>
  <si>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</si>
  <si>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</si>
  <si>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</si>
  <si>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</si>
  <si>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</si>
  <si>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</si>
  <si>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</si>
  <si>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</si>
  <si>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</si>
  <si>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</si>
  <si>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</si>
  <si>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</si>
  <si>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</si>
  <si>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</si>
  <si>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</si>
  <si>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</si>
  <si>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</si>
  <si>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</si>
  <si>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</si>
  <si>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</si>
  <si>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</si>
  <si>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</si>
  <si>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</si>
  <si>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</si>
  <si>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</si>
  <si>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</si>
  <si>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</si>
  <si>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</si>
  <si>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</si>
  <si>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</si>
  <si>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</si>
  <si>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</si>
  <si>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</si>
  <si>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</si>
  <si>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</si>
  <si>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</si>
  <si>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</si>
  <si>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</si>
  <si>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</si>
  <si>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</si>
  <si>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</si>
  <si>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</si>
  <si>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</si>
  <si>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</si>
  <si>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</si>
  <si>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</si>
  <si>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</si>
  <si>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</si>
  <si>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</si>
  <si>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</si>
  <si>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</si>
  <si>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</si>
  <si>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</si>
  <si>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</si>
  <si>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</si>
  <si>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</si>
  <si>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</si>
  <si>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</si>
  <si>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</si>
  <si>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</si>
  <si>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</si>
  <si>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</si>
  <si>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</si>
  <si>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</si>
  <si>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</si>
  <si>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</si>
  <si>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</si>
  <si>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</si>
  <si>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</si>
  <si>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</si>
  <si>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</si>
  <si>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</si>
  <si>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</si>
  <si>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</si>
  <si>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</si>
  <si>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</si>
  <si>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</si>
  <si>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</si>
  <si>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</si>
  <si>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</si>
  <si>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</si>
  <si>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</si>
  <si>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</si>
  <si>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</si>
  <si>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</si>
  <si>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</si>
  <si>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</si>
  <si>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</si>
  <si>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</si>
  <si>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</si>
  <si>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</si>
  <si>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</si>
  <si>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</si>
  <si>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</si>
  <si>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</si>
  <si>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</si>
  <si>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</si>
  <si>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</si>
  <si>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</si>
  <si>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</si>
  <si>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</si>
  <si>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</si>
  <si>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</si>
  <si>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</si>
  <si>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</si>
  <si>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</si>
  <si>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</si>
  <si>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</si>
  <si>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</si>
  <si>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</si>
  <si>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</si>
  <si>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</si>
  <si>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</si>
  <si>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</si>
  <si>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</si>
  <si>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</si>
  <si>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</si>
  <si>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</si>
  <si>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</si>
  <si>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</si>
  <si>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</si>
  <si>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</si>
  <si>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</si>
  <si>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</si>
  <si>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</si>
  <si>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</si>
  <si>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</si>
  <si>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</si>
  <si>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</si>
  <si>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</si>
  <si>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</si>
  <si>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</si>
  <si>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</si>
  <si>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</si>
  <si>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</si>
  <si>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</si>
  <si>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</si>
  <si>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</si>
  <si>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</si>
  <si>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</si>
  <si>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</si>
  <si>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</si>
  <si>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</si>
  <si>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</si>
  <si>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</si>
  <si>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</si>
  <si>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</si>
  <si>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</si>
  <si>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</si>
  <si>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</si>
  <si>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</si>
  <si>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</si>
  <si>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</si>
  <si>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</si>
  <si>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</si>
  <si>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</si>
  <si>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</si>
  <si>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</si>
  <si>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</si>
  <si>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</si>
  <si>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</si>
  <si>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</si>
  <si>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</si>
  <si>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</si>
  <si>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</si>
  <si>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</si>
  <si>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</si>
  <si>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</si>
  <si>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</si>
  <si>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</si>
  <si>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</si>
  <si>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</si>
  <si>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</si>
  <si>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</si>
  <si>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</si>
  <si>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</si>
  <si>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</si>
  <si>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</si>
  <si>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</si>
  <si>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</si>
  <si>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</si>
  <si>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</si>
  <si>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</si>
  <si>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</si>
  <si>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</si>
  <si>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</si>
  <si>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</si>
  <si>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</si>
  <si>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</si>
  <si>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</si>
  <si>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</si>
  <si>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</si>
  <si>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</si>
  <si>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</si>
  <si>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</si>
  <si>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</si>
  <si>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</si>
  <si>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</si>
  <si>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</si>
  <si>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</si>
  <si>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</si>
  <si>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</si>
  <si>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</si>
  <si>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</si>
  <si>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</si>
  <si>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</si>
  <si>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</si>
  <si>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</si>
  <si>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</si>
  <si>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</si>
  <si>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</si>
  <si>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</si>
  <si>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</si>
  <si>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</si>
  <si>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</si>
  <si>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</si>
  <si>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</si>
  <si>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</si>
  <si>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</si>
  <si>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</si>
  <si>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</si>
  <si>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</si>
  <si>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</si>
  <si>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</si>
  <si>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</si>
  <si>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</si>
  <si>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</si>
  <si>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</si>
  <si>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</si>
  <si>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</si>
  <si>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</si>
  <si>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</si>
  <si>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</si>
  <si>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</si>
  <si>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</si>
  <si>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</si>
  <si>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</si>
  <si>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</si>
  <si>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</si>
  <si>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</si>
  <si>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</si>
  <si>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</si>
  <si>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</si>
  <si>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</si>
  <si>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</si>
  <si>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</si>
  <si>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</si>
  <si>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</si>
  <si>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</si>
  <si>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</si>
  <si>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</si>
  <si>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</si>
  <si>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</si>
  <si>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</si>
  <si>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</si>
  <si>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</si>
  <si>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</si>
  <si>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</si>
  <si>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</si>
  <si>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</si>
  <si>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</si>
  <si>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</si>
  <si>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</si>
  <si>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</si>
  <si>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</si>
  <si>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</si>
  <si>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</si>
  <si>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</si>
  <si>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</si>
  <si>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</si>
  <si>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</si>
  <si>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</si>
  <si>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</si>
  <si>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</si>
  <si>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</si>
  <si>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</si>
  <si>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</si>
  <si>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</si>
  <si>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</si>
  <si>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</si>
  <si>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</si>
  <si>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</si>
  <si>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</si>
  <si>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</si>
  <si>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</si>
  <si>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</si>
  <si>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</si>
  <si>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</si>
  <si>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</si>
  <si>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</si>
  <si>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</si>
  <si>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</si>
  <si>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</si>
  <si>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</si>
  <si>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</si>
  <si>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</si>
  <si>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</si>
  <si>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</si>
  <si>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</si>
  <si>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</si>
  <si>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</si>
  <si>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</si>
  <si>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</si>
  <si>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</si>
  <si>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</si>
  <si>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</si>
  <si>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</si>
  <si>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</si>
  <si>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</si>
  <si>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</si>
  <si>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</si>
  <si>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</si>
  <si>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</si>
  <si>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</si>
  <si>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</si>
  <si>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</si>
  <si>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</si>
  <si>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</si>
  <si>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</si>
  <si>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</si>
  <si>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</si>
  <si>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</si>
  <si>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</si>
  <si>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</si>
  <si>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</si>
  <si>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</si>
  <si>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</si>
  <si>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</si>
  <si>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</si>
  <si>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</si>
  <si>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</si>
  <si>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</si>
  <si>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</si>
  <si>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</si>
  <si>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</si>
  <si>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</si>
  <si>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</si>
  <si>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</si>
  <si>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</si>
  <si>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</si>
  <si>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</si>
  <si>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</si>
  <si>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</si>
  <si>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</si>
  <si>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</si>
  <si>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</si>
  <si>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</si>
  <si>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</si>
  <si>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</si>
  <si>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</si>
  <si>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</si>
  <si>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</si>
  <si>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</si>
  <si>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</si>
  <si>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</si>
  <si>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</si>
  <si>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</si>
  <si>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</si>
  <si>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</si>
  <si>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</si>
  <si>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</si>
  <si>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</si>
  <si>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</si>
  <si>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</si>
  <si>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</si>
  <si>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</si>
  <si>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</si>
  <si>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</si>
  <si>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</si>
  <si>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</si>
  <si>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</si>
  <si>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</si>
  <si>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</si>
  <si>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</si>
  <si>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</si>
  <si>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</si>
  <si>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</si>
  <si>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</si>
  <si>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</si>
  <si>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</si>
  <si>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</si>
  <si>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</si>
  <si>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</si>
  <si>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</si>
  <si>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</si>
  <si>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</si>
  <si>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</si>
  <si>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</si>
  <si>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</si>
  <si>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</si>
  <si>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</si>
  <si>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</si>
  <si>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</si>
  <si>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</si>
  <si>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</si>
  <si>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</si>
  <si>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</si>
  <si>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</si>
  <si>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</si>
  <si>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</si>
  <si>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</si>
  <si>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</si>
  <si>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</si>
  <si>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</si>
  <si>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</si>
  <si>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</si>
  <si>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</si>
  <si>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</si>
  <si>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</si>
  <si>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</si>
  <si>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</si>
  <si>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</si>
  <si>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</si>
  <si>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</si>
  <si>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</si>
  <si>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</si>
  <si>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</si>
  <si>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</si>
  <si>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</si>
  <si>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</si>
  <si>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</si>
  <si>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</si>
  <si>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</si>
  <si>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</si>
  <si>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</si>
  <si>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</si>
  <si>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</si>
  <si>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</si>
  <si>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</si>
  <si>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</si>
  <si>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</si>
  <si>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</si>
  <si>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</si>
  <si>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</si>
  <si>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</si>
  <si>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</si>
  <si>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</si>
  <si>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</si>
  <si>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</si>
  <si>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</si>
  <si>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</si>
  <si>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</si>
  <si>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</si>
  <si>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</si>
  <si>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</si>
  <si>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</si>
  <si>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</si>
  <si>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</si>
  <si>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</si>
  <si>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</si>
  <si>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</si>
  <si>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</si>
  <si>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</si>
  <si>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</si>
  <si>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</si>
  <si>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</si>
  <si>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</si>
  <si>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</si>
  <si>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</si>
  <si>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</si>
  <si>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</si>
  <si>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</si>
  <si>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</si>
  <si>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</si>
  <si>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</si>
  <si>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</si>
  <si>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</si>
  <si>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</si>
  <si>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</si>
  <si>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</si>
  <si>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</si>
  <si>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</si>
  <si>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</si>
  <si>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</si>
  <si>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</si>
  <si>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</si>
  <si>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</si>
  <si>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</si>
  <si>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</si>
  <si>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</si>
  <si>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</si>
  <si>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</si>
  <si>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</si>
  <si>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</si>
  <si>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</si>
  <si>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</si>
  <si>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</si>
  <si>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</si>
  <si>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</si>
  <si>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</si>
  <si>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</si>
  <si>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</si>
  <si>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</si>
  <si>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</si>
  <si>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</si>
  <si>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</si>
  <si>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</si>
  <si>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</si>
  <si>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</si>
  <si>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</si>
  <si>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</si>
  <si>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</si>
  <si>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</si>
  <si>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</si>
  <si>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</si>
  <si>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</si>
  <si>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</si>
  <si>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</si>
  <si>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</si>
  <si>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</si>
  <si>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</si>
  <si>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</si>
  <si>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</si>
  <si>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</si>
  <si>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</si>
  <si>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</si>
  <si>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</si>
  <si>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</si>
  <si>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</si>
  <si>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</si>
  <si>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</si>
  <si>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</si>
  <si>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</si>
  <si>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</si>
  <si>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</si>
  <si>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</si>
  <si>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</si>
  <si>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</si>
  <si>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</si>
  <si>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</si>
  <si>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</si>
  <si>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</si>
  <si>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</si>
  <si>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</si>
  <si>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</si>
  <si>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</si>
  <si>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</si>
  <si>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</si>
  <si>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</si>
  <si>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</si>
  <si>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</si>
  <si>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</si>
  <si>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</si>
  <si>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</si>
  <si>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</si>
  <si>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</si>
  <si>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</si>
  <si>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</si>
  <si>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</si>
  <si>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</si>
  <si>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</si>
  <si>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</si>
  <si>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</si>
  <si>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</si>
  <si>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</si>
  <si>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</si>
  <si>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</si>
  <si>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</si>
  <si>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</si>
  <si>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</si>
  <si>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</si>
  <si>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</si>
  <si>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</si>
  <si>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</si>
  <si>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</si>
  <si>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</si>
  <si>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</si>
  <si>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</si>
  <si>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</si>
  <si>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</si>
  <si>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</si>
  <si>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</si>
  <si>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</si>
  <si>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</si>
  <si>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</si>
  <si>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</si>
  <si>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</si>
  <si>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</si>
  <si>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</si>
  <si>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</si>
  <si>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</si>
  <si>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</si>
  <si>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</si>
  <si>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</si>
  <si>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</si>
  <si>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</si>
  <si>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</si>
  <si>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</si>
  <si>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</si>
  <si>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</si>
  <si>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</si>
  <si>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</si>
  <si>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</si>
  <si>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</si>
  <si>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</si>
  <si>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</si>
  <si>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</si>
  <si>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</si>
  <si>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</si>
  <si>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</si>
  <si>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</si>
  <si>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</si>
  <si>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</si>
  <si>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</si>
  <si>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</si>
  <si>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</si>
  <si>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</si>
  <si>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</si>
  <si>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</si>
  <si>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</si>
  <si>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</si>
  <si>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</si>
  <si>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</si>
  <si>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</si>
  <si>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</si>
  <si>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</si>
  <si>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</si>
  <si>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</si>
  <si>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</si>
  <si>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</si>
  <si>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</si>
  <si>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</si>
  <si>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</si>
  <si>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</si>
  <si>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</si>
  <si>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</si>
  <si>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</si>
  <si>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</si>
  <si>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</si>
  <si>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</si>
  <si>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</si>
  <si>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</si>
  <si>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</si>
  <si>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</si>
  <si>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</si>
  <si>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</si>
  <si>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</si>
  <si>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</si>
  <si>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</si>
  <si>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</si>
  <si>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</si>
  <si>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</si>
  <si>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</si>
  <si>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</si>
  <si>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</si>
  <si>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</si>
  <si>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</si>
  <si>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</si>
  <si>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</si>
  <si>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</si>
  <si>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</si>
  <si>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</si>
  <si>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</si>
  <si>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</si>
  <si>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</si>
  <si>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</si>
  <si>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</si>
  <si>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</si>
  <si>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</si>
  <si>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</si>
  <si>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</si>
  <si>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</si>
  <si>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</si>
  <si>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</si>
  <si>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</si>
  <si>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</si>
  <si>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</si>
  <si>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</si>
  <si>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</si>
  <si>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</si>
  <si>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</si>
  <si>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</si>
  <si>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</si>
  <si>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</si>
  <si>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</si>
  <si>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</si>
  <si>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</si>
  <si>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</si>
  <si>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</si>
  <si>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</si>
  <si>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</si>
  <si>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</si>
  <si>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</si>
  <si>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</si>
  <si>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</si>
  <si>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</si>
  <si>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</si>
  <si>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</si>
  <si>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</si>
  <si>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</si>
  <si>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</si>
  <si>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</si>
  <si>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</si>
  <si>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</si>
  <si>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</si>
  <si>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</si>
  <si>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</si>
  <si>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</si>
  <si>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</si>
  <si>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</si>
  <si>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</si>
  <si>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</si>
  <si>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</si>
  <si>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</si>
  <si>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</si>
  <si>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</si>
  <si>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</si>
  <si>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</si>
  <si>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</si>
  <si>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</si>
  <si>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</si>
  <si>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</si>
  <si>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</si>
  <si>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</si>
  <si>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</si>
  <si>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</si>
  <si>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</si>
  <si>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</si>
  <si>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</si>
  <si>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</si>
  <si>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</si>
  <si>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</si>
  <si>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</si>
  <si>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</si>
  <si>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</si>
  <si>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</si>
  <si>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</si>
  <si>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</si>
  <si>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</si>
  <si>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</si>
  <si>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</si>
  <si>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</si>
  <si>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</si>
  <si>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</si>
  <si>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</si>
  <si>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</si>
  <si>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</si>
  <si>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</si>
  <si>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</si>
  <si>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</si>
  <si>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</si>
  <si>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</si>
  <si>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</si>
  <si>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</si>
  <si>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</si>
  <si>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</si>
  <si>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</si>
  <si>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</si>
  <si>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</si>
  <si>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</si>
  <si>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</si>
  <si>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</si>
  <si>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</si>
  <si>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</si>
  <si>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</si>
  <si>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</si>
  <si>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</si>
  <si>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</si>
  <si>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</si>
  <si>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</si>
  <si>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</si>
  <si>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</si>
  <si>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</si>
  <si>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</si>
  <si>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</si>
  <si>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</si>
  <si>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</si>
  <si>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</si>
  <si>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</si>
  <si>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</si>
  <si>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</si>
  <si>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</si>
  <si>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</si>
  <si>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</si>
  <si>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</si>
  <si>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</si>
  <si>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</si>
  <si>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</si>
  <si>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</si>
  <si>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</si>
  <si>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</si>
  <si>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</si>
  <si>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</si>
  <si>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</si>
  <si>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</si>
  <si>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</si>
  <si>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</si>
  <si>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</si>
  <si>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</si>
  <si>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</si>
  <si>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</si>
  <si>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</si>
  <si>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</si>
  <si>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</si>
  <si>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</si>
  <si>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</si>
  <si>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</si>
  <si>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</si>
  <si>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</si>
  <si>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</si>
  <si>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</si>
  <si>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</si>
  <si>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</si>
  <si>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</si>
  <si>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</si>
  <si>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</si>
  <si>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</si>
  <si>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</si>
  <si>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</si>
  <si>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</si>
  <si>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</si>
  <si>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</si>
  <si>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</si>
  <si>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</si>
  <si>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</si>
  <si>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</si>
  <si>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</si>
  <si>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</si>
  <si>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</si>
  <si>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</si>
  <si>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</si>
  <si>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</si>
  <si>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</si>
  <si>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</si>
  <si>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</si>
  <si>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</si>
  <si>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</si>
  <si>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</si>
  <si>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</si>
  <si>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</si>
  <si>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</si>
  <si>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</si>
  <si>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</si>
  <si>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</si>
  <si>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</si>
  <si>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</si>
  <si>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</si>
  <si>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</si>
  <si>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</si>
  <si>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</si>
  <si>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</si>
  <si>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</si>
  <si>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</si>
  <si>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</si>
  <si>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</si>
  <si>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</si>
  <si>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</si>
  <si>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</si>
  <si>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</si>
  <si>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</si>
  <si>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</si>
  <si>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</si>
  <si>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</si>
  <si>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</si>
  <si>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</si>
  <si>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</si>
  <si>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</si>
  <si>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</si>
  <si>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</si>
  <si>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</si>
  <si>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</si>
  <si>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</si>
  <si>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</si>
  <si>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</si>
  <si>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</si>
  <si>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</si>
  <si>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</si>
  <si>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</si>
  <si>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</si>
  <si>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</si>
  <si>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</si>
  <si>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</si>
  <si>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</si>
  <si>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</si>
  <si>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</si>
  <si>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</si>
  <si>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</si>
  <si>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</si>
  <si>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</si>
  <si>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</si>
  <si>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</si>
  <si>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</si>
  <si>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</si>
  <si>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</si>
  <si>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</si>
  <si>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</si>
  <si>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</si>
  <si>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</si>
  <si>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</si>
  <si>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</si>
  <si>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</si>
  <si>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</si>
  <si>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</si>
  <si>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</si>
  <si>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</si>
  <si>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</si>
  <si>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</si>
  <si>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</si>
  <si>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</si>
  <si>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</si>
  <si>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</si>
  <si>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</si>
  <si>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</si>
  <si>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</si>
  <si>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</si>
  <si>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</si>
  <si>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</si>
  <si>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</si>
  <si>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</si>
  <si>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</si>
  <si>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</si>
  <si>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</si>
  <si>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</si>
  <si>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</si>
  <si>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</si>
  <si>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</si>
  <si>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</si>
  <si>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</si>
  <si>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</si>
  <si>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</si>
  <si>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</si>
  <si>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</si>
  <si>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</si>
  <si>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</si>
  <si>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</si>
  <si>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</si>
  <si>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</si>
  <si>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</si>
  <si>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</si>
  <si>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</si>
  <si>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</si>
  <si>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</si>
  <si>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</si>
  <si>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</si>
  <si>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</si>
  <si>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</si>
  <si>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</si>
  <si>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</si>
  <si>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</si>
  <si>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</si>
  <si>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</si>
  <si>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</si>
  <si>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</si>
  <si>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</si>
  <si>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</si>
  <si>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</si>
  <si>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</si>
  <si>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</si>
  <si>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</si>
  <si>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</si>
  <si>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</si>
  <si>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</si>
  <si>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</si>
  <si>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</si>
  <si>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</si>
  <si>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</si>
  <si>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</si>
  <si>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</si>
  <si>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</si>
  <si>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</si>
  <si>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</si>
  <si>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</si>
  <si>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</si>
  <si>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</si>
  <si>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</si>
  <si>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</si>
  <si>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</si>
  <si>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</si>
  <si>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</si>
  <si>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</si>
  <si>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</si>
  <si>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</si>
  <si>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</si>
  <si>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</si>
  <si>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</si>
  <si>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</si>
  <si>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</si>
  <si>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</si>
  <si>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</si>
  <si>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</si>
  <si>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</si>
  <si>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</si>
  <si>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</si>
  <si>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</si>
  <si>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</si>
  <si>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</si>
  <si>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</si>
  <si>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</si>
  <si>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</si>
  <si>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</si>
  <si>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</si>
  <si>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</si>
  <si>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</si>
  <si>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</si>
  <si>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</si>
  <si>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</si>
  <si>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</si>
  <si>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</si>
  <si>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</si>
  <si>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</si>
  <si>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</si>
  <si>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</si>
  <si>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</si>
  <si>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</si>
  <si>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</si>
  <si>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</si>
  <si>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</si>
  <si>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</si>
  <si>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</si>
  <si>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</si>
  <si>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</si>
  <si>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</si>
  <si>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</si>
  <si>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</si>
  <si>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</si>
  <si>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</si>
  <si>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</si>
  <si>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</si>
  <si>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</si>
  <si>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</si>
  <si>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</si>
  <si>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</si>
  <si>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</si>
  <si>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</si>
  <si>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</si>
  <si>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</si>
  <si>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</si>
  <si>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</si>
  <si>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</si>
  <si>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</si>
  <si>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</si>
  <si>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</si>
  <si>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</si>
  <si>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</si>
  <si>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</si>
  <si>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</si>
  <si>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</si>
  <si>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</si>
  <si>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</si>
  <si>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</si>
  <si>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</si>
  <si>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</si>
  <si>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</si>
  <si>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</si>
  <si>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</si>
  <si>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</si>
  <si>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</si>
  <si>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</si>
  <si>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</si>
  <si>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</si>
  <si>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</si>
  <si>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</si>
  <si>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</si>
  <si>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</si>
  <si>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</si>
  <si>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</si>
  <si>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</si>
  <si>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</si>
  <si>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</si>
  <si>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</si>
  <si>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</si>
  <si>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</si>
  <si>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</si>
  <si>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</si>
  <si>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</si>
  <si>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</si>
  <si>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</si>
  <si>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</si>
  <si>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</si>
  <si>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</si>
  <si>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</si>
  <si>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</si>
  <si>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</si>
  <si>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</si>
  <si>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</si>
  <si>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</si>
  <si>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</si>
  <si>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</si>
  <si>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</si>
  <si>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</si>
  <si>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</si>
  <si>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</si>
  <si>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</si>
  <si>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</si>
  <si>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</si>
  <si>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</si>
  <si>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</si>
  <si>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</si>
  <si>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</si>
  <si>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</si>
  <si>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</si>
  <si>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</si>
  <si>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</si>
  <si>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</si>
  <si>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</si>
  <si>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</si>
  <si>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</si>
  <si>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</si>
  <si>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</si>
  <si>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</si>
  <si>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</si>
  <si>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</si>
  <si>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</si>
  <si>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</si>
  <si>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</si>
  <si>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</si>
  <si>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</si>
  <si>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</si>
  <si>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</si>
  <si>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</si>
  <si>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</si>
  <si>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</si>
  <si>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</si>
  <si>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</si>
  <si>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</si>
  <si>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</si>
  <si>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</si>
  <si>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</si>
  <si>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</si>
  <si>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</si>
  <si>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</si>
  <si>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</si>
  <si>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</si>
  <si>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</si>
  <si>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</si>
  <si>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</si>
  <si>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</si>
  <si>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</si>
  <si>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</si>
  <si>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</si>
  <si>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</si>
  <si>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</si>
  <si>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</si>
  <si>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</si>
  <si>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</si>
  <si>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</si>
  <si>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</si>
  <si>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</si>
  <si>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</si>
  <si>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</si>
  <si>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</si>
  <si>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</si>
  <si>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</si>
  <si>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</si>
  <si>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</si>
  <si>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</si>
  <si>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</si>
  <si>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</si>
  <si>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</si>
  <si>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</si>
  <si>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</si>
  <si>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</si>
  <si>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</si>
  <si>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</si>
  <si>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</si>
  <si>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</si>
  <si>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</si>
  <si>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</si>
  <si>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</si>
  <si>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</si>
  <si>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</si>
  <si>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</si>
  <si>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</si>
  <si>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</si>
  <si>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</si>
  <si>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</si>
  <si>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</si>
  <si>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</si>
  <si>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</si>
  <si>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</si>
  <si>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</si>
  <si>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</si>
  <si>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</si>
  <si>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</si>
  <si>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</si>
  <si>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</si>
  <si>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</si>
  <si>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</si>
  <si>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</si>
  <si>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</si>
  <si>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</si>
  <si>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</si>
  <si>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</si>
  <si>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</si>
  <si>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</si>
  <si>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</si>
  <si>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</si>
  <si>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</si>
  <si>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</si>
  <si>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</si>
  <si>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</si>
  <si>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</si>
  <si>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</si>
  <si>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</si>
  <si>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</si>
  <si>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</si>
  <si>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</si>
  <si>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</si>
  <si>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</si>
  <si>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</si>
  <si>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</si>
  <si>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</si>
  <si>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</si>
  <si>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</si>
  <si>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</si>
  <si>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</si>
  <si>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</si>
  <si>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</si>
  <si>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</si>
  <si>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</si>
  <si>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</si>
  <si>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</si>
  <si>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</si>
  <si>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</si>
  <si>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</si>
  <si>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</si>
  <si>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</si>
  <si>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</si>
  <si>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</si>
  <si>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</si>
  <si>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</si>
  <si>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</si>
  <si>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</si>
  <si>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</si>
  <si>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</si>
  <si>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</si>
  <si>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</si>
  <si>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</si>
  <si>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</si>
  <si>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</si>
  <si>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</si>
  <si>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</si>
  <si>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</si>
  <si>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</si>
  <si>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</si>
  <si>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</si>
  <si>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</si>
  <si>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</si>
  <si>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</si>
  <si>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</si>
  <si>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</si>
  <si>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</si>
  <si>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</si>
  <si>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</si>
  <si>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</si>
  <si>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</si>
  <si>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</si>
  <si>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</si>
  <si>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</si>
  <si>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</si>
  <si>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</si>
  <si>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</si>
  <si>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</si>
  <si>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</si>
  <si>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</si>
  <si>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</si>
  <si>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</si>
  <si>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</si>
  <si>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</si>
  <si>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</si>
  <si>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</si>
  <si>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</si>
  <si>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</si>
  <si>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</si>
  <si>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</si>
  <si>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</si>
  <si>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</si>
  <si>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</si>
  <si>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</si>
  <si>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</si>
  <si>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</si>
  <si>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</si>
  <si>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</si>
  <si>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</si>
  <si>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</si>
  <si>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</si>
  <si>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</si>
  <si>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</si>
  <si>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</si>
  <si>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</si>
  <si>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</si>
  <si>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</si>
  <si>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</si>
  <si>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</si>
  <si>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</si>
  <si>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</si>
  <si>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</si>
  <si>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</si>
  <si>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</si>
  <si>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</si>
  <si>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</si>
  <si>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</si>
  <si>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</si>
  <si>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</si>
  <si>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</si>
  <si>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</si>
  <si>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</si>
  <si>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</si>
  <si>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</si>
  <si>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</si>
  <si>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</si>
  <si>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</si>
  <si>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</si>
  <si>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</si>
  <si>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</si>
  <si>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</si>
  <si>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</si>
  <si>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</si>
  <si>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</si>
  <si>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</si>
  <si>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</si>
  <si>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</si>
  <si>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</si>
  <si>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</si>
  <si>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</si>
  <si>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</si>
  <si>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</si>
  <si>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</si>
  <si>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</si>
  <si>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</si>
  <si>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</si>
  <si>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</si>
  <si>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</si>
  <si>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</si>
  <si>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</si>
  <si>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</si>
  <si>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</si>
  <si>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</si>
  <si>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</si>
  <si>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</si>
  <si>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</si>
  <si>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</si>
  <si>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</si>
  <si>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</si>
  <si>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</si>
  <si>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</si>
  <si>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</si>
  <si>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</si>
  <si>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</si>
  <si>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</si>
  <si>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</si>
  <si>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</si>
  <si>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</si>
  <si>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</si>
  <si>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</si>
  <si>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</si>
  <si>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</si>
  <si>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</si>
  <si>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</si>
  <si>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</si>
  <si>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</si>
  <si>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</si>
  <si>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</si>
  <si>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</si>
  <si>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</si>
  <si>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</si>
  <si>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</si>
  <si>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</si>
  <si>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</si>
  <si>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</si>
  <si>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</si>
  <si>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</si>
  <si>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</si>
  <si>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</si>
  <si>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</si>
  <si>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</si>
  <si>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</si>
  <si>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</si>
  <si>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</si>
  <si>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</si>
  <si>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</si>
  <si>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</si>
  <si>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</si>
  <si>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</si>
  <si>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</si>
  <si>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</si>
  <si>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</si>
  <si>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</si>
  <si>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</si>
  <si>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</si>
  <si>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</si>
  <si>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</si>
  <si>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</si>
  <si>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</si>
  <si>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</si>
  <si>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</si>
  <si>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</si>
  <si>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</si>
  <si>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</si>
  <si>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</si>
  <si>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</si>
  <si>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</si>
  <si>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</si>
  <si>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</si>
  <si>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</si>
  <si>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</si>
  <si>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</si>
  <si>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</si>
  <si>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</si>
  <si>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</si>
  <si>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</si>
  <si>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</si>
  <si>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</si>
  <si>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</si>
  <si>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</si>
  <si>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</si>
  <si>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</si>
  <si>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</si>
  <si>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</si>
  <si>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</si>
  <si>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</si>
  <si>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</si>
  <si>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</si>
  <si>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</si>
  <si>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</si>
  <si>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</si>
  <si>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</si>
  <si>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</si>
  <si>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</si>
  <si>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</si>
  <si>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</si>
  <si>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</si>
  <si>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</si>
  <si>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</si>
  <si>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</si>
  <si>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</si>
  <si>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</si>
  <si>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</si>
  <si>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</si>
  <si>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</si>
  <si>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</si>
  <si>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</si>
  <si>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</si>
  <si>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</si>
  <si>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</si>
  <si>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</si>
  <si>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</si>
  <si>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</si>
  <si>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</si>
  <si>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</si>
  <si>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</si>
  <si>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</si>
  <si>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</si>
  <si>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</si>
  <si>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</si>
  <si>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</si>
  <si>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</si>
  <si>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</si>
  <si>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</si>
  <si>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</si>
  <si>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</si>
  <si>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</si>
  <si>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</si>
  <si>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</si>
  <si>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</si>
  <si>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</si>
  <si>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</si>
  <si>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</si>
  <si>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</si>
  <si>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</si>
  <si>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</si>
  <si>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</si>
  <si>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</si>
  <si>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</si>
  <si>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</si>
  <si>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</si>
  <si>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</si>
  <si>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</si>
  <si>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</si>
  <si>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</si>
  <si>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</si>
  <si>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</si>
  <si>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</si>
  <si>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</si>
  <si>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</si>
  <si>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</si>
  <si>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</si>
  <si>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</si>
  <si>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</si>
  <si>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</si>
  <si>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</si>
  <si>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</si>
  <si>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</si>
  <si>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</si>
  <si>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</si>
  <si>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</si>
  <si>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</si>
  <si>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</si>
  <si>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</si>
  <si>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</si>
  <si>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</si>
  <si>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</si>
  <si>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</si>
  <si>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</si>
  <si>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</si>
  <si>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</si>
  <si>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</si>
  <si>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</si>
  <si>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</si>
  <si>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</si>
  <si>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</si>
  <si>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</si>
  <si>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</si>
  <si>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</si>
  <si>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</si>
  <si>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</si>
  <si>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</si>
  <si>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</si>
  <si>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</si>
  <si>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</si>
  <si>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</si>
  <si>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</si>
  <si>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</si>
  <si>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</si>
  <si>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</si>
  <si>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</si>
  <si>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</si>
  <si>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</si>
  <si>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</si>
  <si>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</si>
  <si>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</si>
  <si>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</si>
  <si>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</si>
  <si>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</si>
  <si>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</si>
  <si>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</si>
  <si>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</si>
  <si>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</si>
  <si>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</si>
  <si>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</si>
  <si>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</si>
  <si>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</si>
  <si>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</si>
  <si>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</si>
  <si>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</si>
  <si>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</si>
  <si>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</si>
  <si>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</si>
  <si>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</si>
  <si>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</si>
  <si>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</si>
  <si>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</si>
  <si>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</si>
  <si>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</si>
  <si>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</si>
  <si>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</si>
  <si>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</si>
  <si>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</si>
  <si>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</si>
  <si>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</si>
  <si>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</si>
  <si>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</si>
  <si>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</si>
  <si>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</si>
  <si>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</si>
  <si>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</si>
  <si>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</si>
  <si>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</si>
  <si>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</si>
  <si>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</si>
  <si>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</si>
  <si>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</si>
  <si>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</si>
  <si>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</si>
  <si>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</si>
  <si>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</si>
  <si>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</si>
  <si>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</si>
  <si>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</si>
  <si>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</si>
  <si>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</si>
  <si>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</si>
  <si>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</si>
  <si>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</si>
  <si>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</si>
  <si>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</si>
  <si>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</si>
  <si>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</si>
  <si>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</si>
  <si>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</si>
  <si>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</si>
  <si>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</si>
  <si>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</si>
  <si>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</si>
  <si>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</si>
  <si>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</si>
  <si>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</si>
  <si>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</si>
  <si>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</si>
  <si>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</si>
  <si>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</si>
  <si>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</si>
  <si>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</si>
  <si>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</si>
  <si>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</si>
  <si>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</si>
  <si>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</si>
  <si>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</si>
  <si>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</si>
  <si>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</si>
  <si>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</si>
  <si>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</si>
  <si>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</si>
  <si>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</si>
  <si>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</si>
  <si>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</si>
  <si>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</si>
  <si>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</si>
  <si>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</si>
  <si>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</si>
  <si>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</si>
  <si>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</si>
  <si>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</si>
  <si>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</si>
  <si>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</si>
  <si>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</si>
  <si>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</si>
  <si>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</si>
  <si>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</si>
  <si>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</si>
  <si>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</si>
  <si>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</si>
  <si>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</si>
  <si>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</si>
  <si>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</si>
  <si>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</si>
  <si>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</si>
  <si>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</si>
  <si>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</si>
  <si>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</si>
  <si>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</si>
  <si>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</si>
  <si>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</si>
  <si>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</si>
  <si>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</si>
  <si>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</si>
  <si>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</si>
  <si>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</si>
  <si>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</si>
  <si>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</si>
  <si>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</si>
  <si>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</si>
  <si>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</si>
  <si>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</si>
  <si>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</si>
  <si>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</si>
  <si>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</si>
  <si>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</si>
  <si>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</si>
  <si>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</si>
  <si>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</si>
  <si>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</si>
  <si>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</si>
  <si>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</si>
  <si>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</si>
  <si>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</si>
  <si>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</si>
  <si>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</si>
  <si>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</si>
  <si>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</si>
  <si>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</si>
  <si>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</si>
  <si>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</si>
  <si>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</si>
  <si>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</si>
  <si>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</si>
  <si>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</si>
  <si>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</si>
  <si>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</si>
  <si>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</si>
  <si>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</si>
  <si>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</si>
  <si>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</si>
  <si>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</si>
  <si>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</si>
  <si>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</si>
  <si>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</si>
  <si>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</si>
  <si>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</si>
  <si>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</si>
  <si>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</si>
  <si>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</si>
  <si>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</si>
  <si>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</si>
  <si>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</si>
  <si>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</si>
  <si>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</si>
  <si>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</si>
  <si>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</si>
  <si>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</si>
  <si>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</si>
  <si>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</si>
  <si>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</si>
  <si>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</si>
  <si>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</si>
  <si>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</si>
  <si>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</si>
  <si>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</si>
  <si>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</si>
  <si>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</si>
  <si>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</si>
  <si>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</si>
  <si>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</si>
  <si>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</si>
  <si>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</si>
  <si>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</si>
  <si>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</si>
  <si>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</si>
  <si>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</si>
  <si>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</si>
  <si>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</si>
  <si>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</si>
  <si>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</si>
  <si>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</si>
  <si>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</si>
  <si>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</si>
  <si>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</si>
  <si>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</si>
  <si>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</si>
  <si>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</si>
  <si>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</si>
  <si>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</si>
  <si>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</si>
  <si>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</si>
  <si>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</si>
  <si>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</si>
  <si>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</si>
  <si>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</si>
  <si>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</si>
  <si>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</si>
  <si>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</si>
  <si>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</si>
  <si>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</si>
  <si>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</si>
  <si>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</si>
  <si>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</si>
  <si>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</si>
  <si>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</si>
  <si>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</si>
  <si>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</si>
  <si>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</si>
  <si>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</si>
  <si>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</si>
  <si>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</si>
  <si>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</si>
  <si>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</si>
  <si>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</si>
  <si>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</si>
  <si>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</si>
  <si>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</si>
  <si>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</si>
  <si>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</si>
  <si>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</si>
  <si>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</si>
  <si>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</si>
  <si>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</si>
  <si>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</si>
  <si>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</si>
  <si>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</si>
  <si>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</si>
  <si>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</si>
  <si>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</si>
  <si>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</si>
  <si>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</si>
  <si>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</si>
  <si>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</si>
  <si>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</si>
  <si>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</si>
  <si>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</si>
  <si>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</si>
  <si>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</si>
  <si>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</si>
  <si>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</si>
  <si>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</si>
  <si>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</si>
  <si>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</si>
  <si>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</si>
  <si>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</si>
  <si>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</si>
  <si>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</si>
  <si>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</si>
  <si>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</si>
  <si>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</si>
  <si>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</si>
  <si>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</si>
  <si>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</si>
  <si>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</si>
  <si>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</si>
  <si>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</si>
  <si>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</si>
  <si>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</si>
  <si>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</si>
  <si>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</si>
  <si>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</si>
  <si>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</si>
  <si>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</si>
  <si>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</si>
  <si>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</si>
  <si>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</si>
  <si>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</si>
  <si>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</si>
  <si>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</si>
  <si>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</si>
  <si>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</si>
  <si>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</si>
  <si>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</si>
  <si>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</si>
  <si>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</si>
  <si>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</si>
  <si>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</si>
  <si>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</si>
  <si>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</si>
  <si>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</si>
  <si>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</si>
  <si>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</si>
  <si>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</si>
  <si>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</si>
  <si>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</si>
  <si>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</si>
  <si>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</si>
  <si>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</si>
  <si>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</si>
  <si>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</si>
  <si>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</si>
  <si>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</si>
  <si>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</si>
  <si>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</si>
  <si>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</si>
  <si>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</si>
  <si>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</si>
  <si>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</si>
  <si>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</si>
  <si>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</si>
  <si>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</si>
  <si>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</si>
  <si>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</si>
  <si>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</si>
  <si>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</si>
  <si>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</si>
  <si>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</si>
  <si>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</si>
  <si>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</si>
  <si>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</si>
  <si>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</si>
  <si>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</si>
  <si>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</si>
  <si>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</si>
  <si>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</si>
  <si>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</si>
  <si>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</si>
  <si>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</si>
  <si>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</si>
  <si>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</si>
  <si>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</si>
  <si>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</si>
  <si>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</si>
  <si>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</si>
  <si>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</si>
  <si>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</si>
  <si>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</si>
  <si>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</si>
  <si>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</si>
  <si>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</si>
  <si>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</si>
  <si>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</si>
  <si>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</si>
  <si>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</si>
  <si>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</si>
  <si>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</si>
  <si>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</si>
  <si>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</si>
  <si>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</si>
  <si>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</si>
  <si>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</si>
  <si>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</si>
  <si>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</si>
  <si>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</si>
  <si>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</si>
  <si>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</si>
  <si>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</si>
  <si>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</si>
  <si>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</si>
  <si>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</si>
  <si>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</si>
  <si>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</si>
  <si>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</si>
  <si>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</si>
  <si>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</si>
  <si>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</si>
  <si>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</si>
  <si>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</si>
  <si>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</si>
  <si>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</si>
  <si>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</si>
  <si>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</si>
  <si>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</si>
  <si>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</si>
  <si>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</si>
  <si>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</si>
  <si>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</si>
  <si>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</si>
  <si>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</si>
  <si>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</si>
  <si>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</si>
  <si>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</si>
  <si>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</si>
  <si>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</si>
  <si>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</si>
  <si>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</si>
  <si>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</si>
  <si>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</si>
  <si>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</si>
  <si>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</si>
  <si>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</si>
  <si>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</si>
  <si>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</si>
  <si>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</si>
  <si>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</si>
  <si>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</si>
  <si>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</si>
  <si>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</si>
  <si>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</si>
  <si>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</si>
  <si>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</si>
  <si>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</si>
  <si>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</si>
  <si>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</si>
  <si>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</si>
  <si>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</si>
  <si>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</si>
  <si>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</si>
  <si>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</si>
  <si>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</si>
  <si>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</si>
  <si>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</si>
  <si>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</si>
  <si>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</si>
  <si>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</si>
  <si>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</si>
  <si>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</si>
  <si>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</si>
  <si>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</si>
  <si>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</si>
  <si>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</si>
  <si>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</si>
  <si>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</si>
  <si>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</si>
  <si>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</si>
  <si>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</si>
  <si>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</si>
  <si>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</si>
  <si>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</si>
  <si>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</si>
  <si>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</si>
  <si>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</si>
  <si>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</si>
  <si>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</si>
  <si>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</si>
  <si>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</si>
  <si>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</si>
  <si>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</si>
  <si>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</si>
  <si>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</si>
  <si>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</si>
  <si>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</si>
  <si>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</si>
  <si>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</si>
  <si>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</si>
  <si>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</si>
  <si>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</si>
  <si>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</si>
  <si>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</si>
  <si>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</si>
  <si>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</si>
  <si>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</si>
  <si>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</si>
  <si>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</si>
  <si>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</si>
  <si>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</si>
  <si>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</si>
  <si>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</si>
  <si>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</si>
  <si>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</si>
  <si>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</si>
  <si>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</si>
  <si>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</si>
  <si>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</si>
  <si>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</si>
  <si>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</si>
  <si>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</si>
  <si>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</si>
  <si>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</si>
  <si>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</si>
  <si>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</si>
  <si>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</si>
  <si>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</si>
  <si>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</si>
  <si>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</si>
  <si>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</si>
  <si>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</si>
  <si>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</si>
  <si>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</si>
  <si>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</si>
  <si>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</si>
  <si>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</si>
  <si>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</si>
  <si>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</si>
  <si>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</si>
  <si>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</si>
  <si>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</si>
  <si>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</si>
  <si>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</si>
  <si>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</si>
  <si>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</si>
  <si>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</si>
  <si>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</si>
  <si>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</si>
  <si>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</si>
  <si>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</si>
  <si>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</si>
  <si>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</si>
  <si>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</si>
  <si>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</si>
  <si>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</si>
  <si>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</si>
  <si>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</si>
  <si>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</si>
  <si>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</si>
  <si>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</si>
  <si>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</si>
  <si>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</si>
  <si>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</si>
  <si>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</si>
  <si>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</si>
  <si>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</si>
  <si>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</si>
  <si>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</si>
  <si>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</si>
  <si>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</si>
  <si>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</si>
  <si>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</si>
  <si>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</si>
  <si>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</si>
  <si>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</si>
  <si>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</si>
  <si>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</si>
  <si>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</si>
  <si>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</si>
  <si>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</si>
  <si>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</si>
  <si>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</si>
  <si>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</si>
  <si>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</si>
  <si>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</si>
  <si>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</si>
  <si>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</si>
  <si>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</si>
  <si>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</si>
  <si>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</si>
  <si>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</si>
  <si>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</si>
  <si>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</si>
  <si>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</si>
  <si>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</si>
  <si>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</si>
  <si>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</si>
  <si>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</si>
  <si>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</si>
  <si>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</si>
  <si>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</si>
  <si>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</si>
  <si>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</si>
  <si>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</si>
  <si>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</si>
  <si>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</si>
  <si>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</si>
  <si>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</si>
  <si>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</si>
  <si>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</si>
  <si>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</si>
  <si>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</si>
  <si>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</si>
  <si>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</si>
  <si>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</si>
  <si>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</si>
  <si>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</si>
  <si>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</si>
  <si>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</si>
  <si>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</si>
  <si>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</si>
  <si>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</si>
  <si>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</si>
  <si>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</si>
  <si>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</si>
  <si>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</si>
  <si>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</si>
  <si>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</si>
  <si>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</si>
  <si>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</si>
  <si>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</si>
  <si>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</si>
  <si>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</si>
  <si>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</si>
  <si>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</si>
  <si>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</si>
  <si>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</si>
  <si>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</si>
  <si>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</si>
  <si>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</si>
  <si>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</si>
  <si>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</si>
  <si>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</si>
  <si>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</si>
  <si>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</si>
  <si>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</si>
  <si>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</si>
  <si>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</si>
  <si>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</si>
  <si>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</si>
  <si>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</si>
  <si>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</si>
  <si>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</si>
  <si>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</si>
  <si>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</si>
  <si>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</si>
  <si>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</si>
  <si>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</si>
  <si>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</si>
  <si>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</si>
  <si>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</si>
  <si>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</si>
  <si>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</si>
  <si>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</si>
  <si>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</si>
  <si>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</si>
  <si>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</si>
  <si>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</si>
  <si>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</si>
  <si>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</si>
  <si>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</si>
  <si>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</si>
  <si>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</si>
  <si>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</si>
  <si>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</si>
  <si>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</si>
  <si>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</si>
  <si>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</si>
  <si>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</si>
  <si>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</si>
  <si>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</si>
  <si>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</si>
  <si>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</si>
  <si>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</si>
  <si>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</si>
  <si>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</si>
  <si>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</si>
  <si>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</si>
  <si>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</si>
  <si>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</si>
  <si>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</si>
  <si>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</si>
  <si>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</si>
  <si>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</si>
  <si>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</si>
  <si>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</si>
  <si>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</si>
  <si>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</si>
  <si>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</si>
  <si>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</si>
  <si>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</si>
  <si>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</si>
  <si>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</si>
  <si>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</si>
  <si>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</si>
  <si>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</si>
  <si>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</si>
  <si>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</si>
  <si>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</si>
  <si>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</si>
  <si>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</si>
  <si>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</si>
  <si>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</si>
  <si>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</si>
  <si>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</si>
  <si>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</si>
  <si>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</si>
  <si>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</si>
  <si>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</si>
  <si>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</si>
  <si>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</si>
  <si>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</si>
  <si>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</si>
  <si>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</si>
  <si>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</si>
  <si>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</si>
  <si>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</si>
  <si>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</si>
  <si>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</si>
  <si>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</si>
  <si>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</si>
  <si>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</si>
  <si>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</si>
  <si>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</si>
  <si>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</si>
  <si>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</si>
  <si>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</si>
  <si>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</si>
  <si>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</si>
  <si>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</si>
  <si>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</si>
  <si>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</si>
  <si>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</si>
  <si>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</si>
  <si>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</si>
  <si>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</si>
  <si>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</si>
  <si>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</si>
  <si>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</si>
  <si>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</si>
  <si>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</si>
  <si>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</si>
  <si>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</si>
  <si>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</si>
  <si>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</si>
  <si>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</si>
  <si>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</si>
  <si>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</si>
  <si>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</si>
  <si>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</si>
  <si>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</si>
  <si>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</si>
  <si>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</si>
  <si>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</si>
  <si>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</si>
  <si>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</si>
  <si>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</si>
  <si>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</si>
  <si>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</si>
  <si>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</si>
  <si>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</si>
  <si>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</si>
  <si>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</si>
  <si>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</si>
  <si>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</si>
  <si>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</si>
  <si>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</si>
  <si>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</si>
  <si>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</si>
  <si>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</si>
  <si>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</si>
  <si>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</si>
  <si>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</si>
  <si>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</si>
  <si>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</si>
  <si>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</si>
  <si>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</si>
  <si>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</si>
  <si>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</si>
  <si>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</si>
  <si>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</si>
  <si>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</si>
  <si>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</si>
  <si>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</si>
  <si>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</si>
  <si>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</si>
  <si>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</si>
  <si>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</si>
  <si>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</si>
  <si>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</si>
  <si>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</si>
  <si>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</si>
  <si>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</si>
  <si>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</si>
  <si>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</si>
  <si>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</si>
  <si>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</si>
  <si>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</si>
  <si>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</si>
  <si>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</si>
  <si>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</si>
  <si>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</si>
  <si>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</si>
  <si>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</si>
  <si>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</si>
  <si>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</si>
  <si>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</si>
  <si>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</si>
  <si>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</si>
  <si>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</si>
  <si>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</si>
  <si>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</si>
  <si>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</si>
  <si>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</si>
  <si>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</si>
  <si>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</si>
  <si>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</si>
  <si>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</si>
  <si>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</si>
  <si>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</si>
  <si>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</si>
  <si>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</si>
  <si>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</si>
  <si>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</si>
  <si>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</si>
  <si>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</si>
  <si>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</si>
  <si>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</si>
  <si>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</si>
  <si>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</si>
  <si>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</si>
  <si>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</si>
  <si>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</si>
  <si>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</si>
  <si>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</si>
  <si>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</si>
  <si>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</si>
  <si>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</si>
  <si>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</si>
  <si>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</si>
  <si>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</si>
  <si>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</si>
  <si>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</si>
  <si>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</si>
  <si>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</si>
  <si>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</si>
  <si>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</si>
  <si>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</si>
  <si>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</si>
  <si>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</si>
  <si>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</si>
  <si>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</si>
  <si>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</si>
  <si>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</si>
  <si>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</si>
  <si>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</si>
  <si>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</si>
  <si>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</si>
  <si>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</si>
  <si>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</si>
  <si>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</si>
  <si>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</si>
  <si>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</si>
  <si>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</si>
  <si>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</si>
  <si>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</si>
  <si>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</si>
  <si>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</si>
  <si>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</si>
  <si>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</si>
  <si>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</si>
  <si>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</si>
  <si>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</si>
  <si>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</si>
  <si>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</si>
  <si>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</si>
  <si>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</si>
  <si>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</si>
  <si>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</si>
  <si>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</si>
  <si>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</si>
  <si>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</si>
  <si>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</si>
  <si>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</si>
  <si>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</si>
  <si>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</si>
  <si>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</si>
  <si>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</si>
  <si>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</si>
  <si>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</si>
  <si>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</si>
  <si>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</si>
  <si>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</si>
  <si>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</si>
  <si>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</si>
  <si>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</si>
  <si>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</si>
  <si>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</si>
  <si>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</si>
  <si>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</si>
  <si>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</si>
  <si>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</si>
  <si>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</si>
  <si>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</si>
  <si>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</si>
  <si>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</si>
  <si>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</si>
  <si>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</si>
  <si>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</si>
  <si>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</si>
  <si>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</si>
  <si>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</si>
  <si>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</si>
  <si>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</si>
  <si>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</si>
  <si>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</si>
  <si>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</si>
  <si>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</si>
  <si>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</si>
  <si>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</si>
  <si>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</si>
  <si>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</si>
  <si>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</si>
  <si>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</si>
  <si>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</si>
  <si>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</si>
  <si>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</si>
  <si>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</si>
  <si>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</si>
  <si>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</si>
  <si>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</si>
  <si>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</si>
  <si>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</si>
  <si>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</si>
  <si>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</si>
  <si>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</si>
  <si>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</si>
  <si>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</si>
  <si>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</si>
  <si>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</si>
  <si>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</si>
  <si>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</si>
  <si>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</si>
  <si>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</si>
  <si>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</si>
  <si>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</si>
  <si>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</si>
  <si>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</si>
  <si>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</si>
  <si>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</si>
  <si>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</si>
  <si>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</si>
  <si>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</si>
  <si>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</si>
  <si>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</si>
  <si>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</si>
  <si>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</si>
  <si>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</si>
  <si>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</si>
  <si>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</si>
  <si>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</si>
  <si>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</si>
  <si>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</si>
  <si>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</si>
  <si>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</si>
  <si>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</si>
  <si>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</si>
  <si>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</si>
  <si>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</si>
  <si>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</si>
  <si>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</si>
  <si>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</si>
  <si>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</si>
  <si>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</si>
  <si>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</si>
  <si>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</si>
  <si>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</si>
  <si>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</si>
  <si>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</si>
  <si>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</si>
  <si>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</si>
  <si>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</si>
  <si>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</si>
  <si>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</si>
  <si>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</si>
  <si>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</si>
  <si>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</si>
  <si>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</si>
  <si>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</si>
  <si>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</si>
  <si>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</si>
  <si>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</si>
  <si>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</si>
  <si>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</si>
  <si>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</si>
  <si>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</si>
  <si>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</si>
  <si>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</si>
  <si>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</si>
  <si>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</si>
  <si>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</si>
  <si>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</si>
  <si>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</si>
  <si>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</si>
  <si>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</si>
  <si>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</si>
  <si>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</si>
  <si>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</si>
  <si>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</si>
  <si>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</si>
  <si>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</si>
  <si>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</si>
  <si>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</si>
  <si>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</si>
  <si>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</si>
  <si>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</si>
  <si>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</si>
  <si>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</si>
  <si>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</si>
  <si>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</si>
  <si>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</si>
  <si>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</si>
  <si>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</si>
  <si>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</si>
  <si>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</si>
  <si>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</si>
  <si>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</si>
  <si>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</si>
  <si>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</si>
  <si>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</si>
  <si>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</si>
  <si>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</si>
  <si>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</si>
  <si>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</si>
  <si>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</si>
  <si>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</si>
  <si>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</si>
  <si>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</si>
  <si>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</si>
  <si>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</si>
  <si>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</si>
  <si>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</si>
  <si>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</si>
  <si>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</si>
  <si>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</si>
  <si>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</si>
  <si>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</si>
  <si>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</si>
  <si>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</si>
  <si>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</si>
  <si>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</si>
  <si>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</si>
  <si>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</si>
  <si>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</si>
  <si>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</si>
  <si>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</si>
  <si>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</si>
  <si>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</si>
  <si>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</si>
  <si>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</si>
  <si>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</si>
  <si>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</si>
  <si>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</si>
  <si>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</si>
  <si>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</si>
  <si>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</si>
  <si>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</si>
  <si>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</si>
  <si>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</si>
  <si>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</si>
  <si>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</si>
  <si>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</si>
  <si>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</si>
  <si>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</si>
  <si>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</si>
  <si>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</si>
  <si>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</si>
  <si>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</si>
  <si>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</si>
  <si>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</si>
  <si>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</si>
  <si>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</si>
  <si>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</si>
  <si>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</si>
  <si>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</si>
  <si>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</si>
  <si>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</si>
  <si>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</si>
  <si>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</si>
  <si>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</si>
  <si>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</si>
  <si>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</si>
  <si>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</si>
  <si>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</si>
  <si>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</si>
  <si>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</si>
  <si>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</si>
  <si>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</si>
  <si>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</si>
  <si>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</si>
  <si>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</si>
  <si>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</si>
  <si>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</si>
  <si>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</si>
  <si>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</si>
  <si>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</si>
  <si>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</si>
  <si>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</si>
  <si>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</si>
  <si>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</si>
  <si>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</si>
  <si>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</si>
  <si>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</si>
  <si>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</si>
  <si>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</si>
  <si>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</si>
  <si>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</si>
  <si>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</si>
  <si>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</si>
  <si>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</si>
  <si>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</si>
  <si>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</si>
  <si>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</si>
  <si>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</si>
  <si>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</si>
  <si>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</si>
  <si>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</si>
  <si>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</si>
  <si>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</si>
  <si>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</si>
  <si>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</si>
  <si>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</si>
  <si>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</si>
  <si>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</si>
  <si>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</si>
  <si>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</si>
  <si>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</si>
  <si>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</si>
  <si>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</si>
  <si>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</si>
  <si>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</si>
  <si>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</si>
  <si>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</si>
  <si>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</si>
  <si>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</si>
  <si>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</si>
  <si>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</si>
  <si>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</si>
  <si>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</si>
  <si>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</si>
  <si>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</si>
  <si>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</si>
  <si>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</si>
  <si>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</si>
  <si>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</si>
  <si>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</si>
  <si>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</si>
  <si>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</si>
  <si>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</si>
  <si>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</si>
  <si>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</si>
  <si>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</si>
  <si>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</si>
  <si>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</si>
  <si>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</si>
  <si>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</si>
  <si>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</si>
  <si>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</si>
  <si>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</si>
  <si>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</si>
  <si>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</si>
  <si>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</si>
  <si>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</si>
  <si>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</si>
  <si>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</si>
  <si>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</si>
  <si>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</si>
  <si>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</si>
  <si>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</si>
  <si>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</si>
  <si>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</si>
  <si>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</si>
  <si>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</si>
  <si>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</si>
  <si>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</si>
  <si>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</si>
  <si>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</si>
  <si>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</si>
  <si>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</si>
  <si>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</si>
  <si>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</si>
  <si>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</si>
  <si>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</si>
  <si>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</si>
  <si>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</si>
  <si>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</si>
  <si>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</si>
  <si>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</si>
  <si>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</si>
  <si>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</si>
  <si>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</si>
  <si>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</si>
  <si>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</si>
  <si>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</si>
  <si>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</si>
  <si>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</si>
  <si>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</si>
  <si>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</si>
  <si>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</si>
  <si>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</si>
  <si>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</si>
  <si>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</si>
  <si>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</si>
  <si>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</si>
  <si>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</si>
  <si>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</si>
  <si>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</si>
  <si>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</si>
  <si>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</si>
  <si>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</si>
  <si>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</si>
  <si>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</si>
  <si>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</si>
  <si>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</si>
  <si>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</si>
  <si>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</si>
  <si>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</si>
  <si>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</si>
  <si>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</si>
  <si>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</si>
  <si>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</si>
  <si>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</si>
  <si>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</si>
  <si>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</si>
  <si>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</si>
  <si>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</si>
  <si>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</si>
  <si>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</si>
  <si>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</si>
  <si>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</si>
  <si>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</si>
  <si>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</si>
  <si>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</si>
  <si>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</si>
  <si>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</si>
  <si>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</si>
  <si>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</si>
  <si>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</si>
  <si>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</si>
  <si>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</si>
  <si>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</si>
  <si>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</si>
  <si>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</si>
  <si>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</si>
  <si>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</si>
  <si>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</si>
  <si>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</si>
  <si>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</si>
  <si>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</si>
  <si>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</si>
  <si>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</si>
  <si>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</si>
  <si>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</si>
  <si>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</si>
  <si>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</si>
  <si>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</si>
  <si>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</si>
  <si>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</si>
  <si>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</si>
  <si>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</si>
  <si>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</si>
  <si>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</si>
  <si>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</si>
  <si>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</si>
  <si>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</si>
  <si>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</si>
  <si>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</si>
  <si>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</si>
  <si>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</si>
  <si>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</si>
  <si>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</si>
  <si>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</si>
  <si>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</si>
  <si>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</si>
  <si>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</si>
  <si>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</si>
  <si>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</si>
  <si>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</si>
  <si>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</si>
  <si>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</si>
  <si>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</si>
  <si>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</si>
  <si>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</si>
  <si>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</si>
  <si>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</si>
  <si>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</si>
  <si>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</si>
  <si>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</si>
  <si>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</si>
  <si>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</si>
  <si>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</si>
  <si>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</si>
  <si>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</si>
  <si>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</si>
  <si>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</si>
  <si>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</si>
  <si>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</si>
  <si>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</si>
  <si>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</si>
  <si>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</si>
  <si>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</si>
  <si>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</si>
  <si>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</si>
  <si>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</si>
  <si>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</si>
  <si>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</si>
  <si>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</si>
  <si>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</si>
  <si>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</si>
  <si>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</si>
  <si>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</si>
  <si>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</si>
  <si>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</si>
  <si>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</si>
  <si>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</si>
  <si>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</si>
  <si>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</si>
  <si>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</si>
  <si>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</si>
  <si>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</si>
  <si>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</si>
  <si>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</si>
  <si>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</si>
  <si>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</si>
  <si>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</si>
  <si>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</si>
  <si>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</si>
  <si>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</si>
  <si>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</si>
  <si>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</si>
  <si>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</si>
  <si>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</si>
  <si>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</si>
  <si>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</si>
  <si>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</si>
  <si>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</si>
  <si>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</si>
  <si>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</si>
  <si>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</si>
  <si>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</si>
  <si>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</si>
  <si>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</si>
  <si>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</si>
  <si>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</si>
  <si>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</si>
  <si>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</si>
  <si>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</si>
  <si>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</si>
  <si>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</si>
  <si>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</si>
  <si>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</si>
  <si>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</si>
  <si>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</si>
  <si>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</si>
  <si>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</si>
  <si>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</si>
  <si>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</si>
  <si>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</si>
  <si>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</si>
  <si>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</si>
  <si>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</si>
  <si>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</si>
  <si>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</si>
  <si>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</si>
  <si>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</si>
  <si>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</si>
  <si>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</si>
  <si>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</si>
  <si>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</si>
  <si>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</si>
  <si>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</si>
  <si>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</si>
  <si>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</si>
  <si>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</si>
  <si>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</si>
  <si>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</si>
  <si>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</si>
  <si>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</si>
  <si>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</si>
  <si>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</si>
  <si>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</si>
  <si>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</si>
  <si>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</si>
  <si>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</si>
  <si>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</si>
  <si>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</si>
  <si>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</si>
  <si>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</si>
  <si>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</si>
  <si>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</si>
  <si>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</si>
  <si>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</si>
  <si>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</si>
  <si>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</si>
  <si>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</si>
  <si>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</si>
  <si>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</si>
  <si>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</si>
  <si>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</si>
  <si>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</si>
  <si>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</si>
  <si>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</si>
  <si>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</si>
  <si>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</si>
  <si>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</si>
  <si>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</si>
  <si>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</si>
  <si>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</si>
  <si>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</si>
  <si>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</si>
  <si>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</si>
  <si>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</si>
  <si>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</si>
  <si>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</si>
  <si>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</si>
  <si>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</si>
  <si>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</si>
  <si>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</si>
  <si>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</si>
  <si>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</si>
  <si>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</si>
  <si>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</si>
  <si>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</si>
  <si>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</si>
  <si>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</si>
  <si>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</si>
  <si>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</si>
  <si>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</si>
  <si>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</si>
  <si>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</si>
  <si>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</si>
  <si>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</si>
  <si>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</si>
  <si>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</si>
  <si>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</si>
  <si>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</si>
  <si>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</si>
  <si>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</si>
  <si>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</si>
  <si>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</si>
  <si>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</si>
  <si>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</si>
  <si>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</si>
  <si>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</si>
  <si>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</si>
  <si>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</si>
  <si>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</si>
  <si>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</si>
  <si>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</si>
  <si>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</si>
  <si>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</si>
  <si>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</si>
  <si>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</si>
  <si>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</si>
  <si>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</si>
  <si>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</si>
  <si>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</si>
  <si>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</si>
  <si>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</si>
  <si>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</si>
  <si>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</si>
  <si>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</si>
  <si>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</si>
  <si>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</si>
  <si>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</si>
  <si>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</si>
  <si>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</si>
  <si>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</si>
  <si>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</si>
  <si>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</si>
  <si>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</si>
  <si>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</si>
  <si>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</si>
  <si>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</si>
  <si>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</si>
  <si>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</si>
  <si>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</si>
  <si>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</si>
  <si>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</si>
  <si>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</si>
  <si>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</si>
  <si>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</si>
  <si>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</si>
  <si>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</si>
  <si>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</si>
  <si>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</si>
  <si>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</si>
  <si>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</si>
  <si>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</si>
  <si>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</si>
  <si>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</si>
  <si>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</si>
  <si>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</si>
  <si>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</si>
  <si>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</si>
  <si>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</si>
  <si>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</si>
  <si>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</si>
  <si>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</si>
  <si>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</si>
  <si>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</si>
  <si>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</si>
  <si>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</si>
  <si>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</si>
  <si>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</si>
  <si>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</si>
  <si>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</si>
  <si>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</si>
  <si>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</si>
  <si>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</si>
  <si>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</si>
  <si>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</si>
  <si>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</si>
  <si>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</si>
  <si>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</si>
  <si>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</si>
  <si>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</si>
  <si>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</si>
  <si>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</si>
  <si>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</si>
  <si>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</si>
  <si>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</si>
  <si>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</si>
  <si>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</si>
  <si>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</si>
  <si>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</si>
  <si>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</si>
  <si>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</si>
  <si>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</si>
  <si>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</si>
  <si>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</si>
  <si>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</si>
  <si>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</si>
  <si>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</si>
  <si>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</si>
  <si>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</si>
  <si>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</si>
  <si>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</si>
  <si>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</si>
  <si>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</si>
  <si>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</si>
  <si>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</si>
  <si>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</si>
  <si>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</si>
  <si>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</si>
  <si>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</si>
  <si>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</si>
  <si>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</si>
  <si>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</si>
  <si>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</si>
  <si>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</si>
  <si>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</si>
  <si>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</si>
  <si>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</si>
  <si>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</si>
  <si>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</si>
  <si>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</si>
  <si>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</si>
  <si>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</si>
  <si>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</si>
  <si>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</si>
  <si>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</si>
  <si>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</si>
  <si>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</si>
  <si>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</si>
  <si>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</si>
  <si>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</si>
  <si>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</si>
  <si>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</si>
  <si>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</si>
  <si>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</si>
  <si>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</si>
  <si>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</si>
  <si>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</si>
  <si>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</si>
  <si>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</si>
  <si>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</si>
  <si>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</si>
  <si>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</si>
  <si>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</si>
  <si>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</si>
  <si>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</si>
  <si>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</si>
  <si>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</si>
  <si>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</si>
  <si>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</si>
  <si>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</si>
  <si>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</si>
  <si>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</si>
  <si>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</si>
  <si>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</si>
  <si>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</si>
  <si>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</si>
  <si>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</si>
  <si>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</si>
  <si>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</si>
  <si>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</si>
  <si>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</si>
  <si>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</si>
  <si>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</si>
  <si>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</si>
  <si>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</si>
  <si>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</si>
  <si>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</si>
  <si>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</si>
  <si>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</si>
  <si>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</si>
  <si>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</si>
  <si>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</si>
  <si>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</si>
  <si>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</si>
  <si>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</si>
  <si>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</si>
  <si>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</si>
  <si>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</si>
  <si>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</si>
  <si>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</si>
  <si>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</si>
  <si>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</si>
  <si>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</si>
  <si>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</si>
  <si>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</si>
  <si>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</si>
  <si>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</si>
  <si>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</si>
  <si>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</si>
  <si>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</si>
  <si>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</si>
  <si>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</si>
  <si>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</si>
  <si>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</si>
  <si>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</si>
  <si>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</si>
  <si>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</si>
  <si>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</si>
  <si>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</si>
  <si>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</si>
  <si>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</si>
  <si>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</si>
  <si>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</si>
  <si>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</si>
  <si>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</si>
  <si>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</si>
  <si>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</si>
  <si>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</si>
  <si>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</si>
  <si>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</si>
  <si>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</si>
  <si>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</si>
  <si>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</si>
  <si>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</si>
  <si>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</si>
  <si>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</si>
  <si>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</si>
  <si>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</si>
  <si>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</si>
  <si>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</si>
  <si>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</si>
  <si>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</si>
  <si>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</si>
  <si>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</si>
  <si>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</si>
  <si>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</si>
  <si>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</si>
  <si>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</si>
  <si>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</si>
  <si>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</si>
  <si>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</si>
  <si>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</si>
  <si>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</si>
  <si>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</si>
  <si>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</si>
  <si>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</si>
  <si>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</si>
  <si>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</si>
  <si>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</si>
  <si>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</si>
  <si>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</si>
  <si>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</si>
  <si>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</si>
  <si>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</si>
  <si>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</si>
  <si>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</si>
  <si>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</si>
  <si>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</si>
  <si>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</si>
  <si>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</si>
  <si>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</si>
  <si>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</si>
  <si>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</si>
  <si>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</si>
  <si>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</si>
  <si>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</si>
  <si>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</si>
  <si>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</si>
  <si>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</si>
  <si>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</si>
  <si>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</si>
  <si>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</si>
  <si>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</si>
  <si>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</si>
  <si>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</si>
  <si>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</si>
  <si>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</si>
  <si>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</si>
  <si>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</si>
  <si>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</si>
  <si>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</si>
  <si>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</si>
  <si>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</si>
  <si>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</si>
  <si>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</si>
  <si>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</si>
  <si>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</si>
  <si>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</si>
  <si>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</si>
  <si>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</si>
  <si>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</si>
  <si>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</si>
  <si>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</si>
  <si>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</si>
  <si>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</si>
  <si>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</si>
  <si>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</si>
  <si>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</si>
  <si>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</si>
  <si>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</si>
  <si>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</si>
  <si>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</si>
  <si>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</si>
  <si>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</si>
  <si>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</si>
  <si>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</si>
  <si>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</si>
  <si>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</si>
  <si>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</si>
  <si>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</si>
  <si>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</si>
  <si>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</si>
  <si>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</si>
  <si>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</si>
  <si>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</si>
  <si>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</si>
  <si>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</si>
  <si>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</si>
  <si>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</si>
  <si>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</si>
  <si>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</si>
  <si>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</si>
  <si>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</si>
  <si>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</si>
  <si>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</si>
  <si>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</si>
  <si>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</si>
  <si>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</si>
  <si>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</si>
  <si>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</si>
  <si>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</si>
  <si>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</si>
  <si>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</si>
  <si>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</si>
  <si>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</si>
  <si>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</si>
  <si>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</si>
  <si>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</si>
  <si>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</si>
  <si>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</si>
  <si>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</si>
  <si>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</si>
  <si>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</si>
  <si>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</si>
  <si>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</si>
  <si>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</si>
  <si>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</si>
  <si>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</si>
  <si>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</si>
  <si>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</si>
  <si>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</si>
  <si>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</si>
  <si>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</si>
  <si>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</si>
  <si>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</si>
  <si>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</si>
  <si>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</si>
  <si>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</si>
  <si>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</si>
  <si>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</si>
  <si>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</si>
  <si>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</si>
  <si>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</si>
  <si>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</si>
  <si>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</si>
  <si>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</si>
  <si>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</si>
  <si>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</si>
  <si>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</si>
  <si>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</si>
  <si>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</si>
  <si>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</si>
  <si>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</si>
  <si>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</si>
  <si>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</si>
  <si>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</si>
  <si>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</si>
  <si>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</si>
  <si>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</si>
  <si>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</si>
  <si>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</si>
  <si>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</si>
  <si>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</si>
  <si>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</si>
  <si>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</si>
  <si>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</si>
  <si>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</si>
  <si>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</si>
  <si>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</si>
  <si>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</si>
  <si>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</si>
  <si>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</si>
  <si>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</si>
  <si>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</si>
  <si>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</si>
  <si>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</si>
  <si>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</si>
  <si>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</si>
  <si>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</si>
  <si>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</si>
  <si>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</si>
  <si>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</si>
  <si>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</si>
  <si>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</si>
  <si>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</si>
  <si>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</si>
  <si>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</si>
  <si>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</si>
  <si>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</si>
  <si>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</si>
  <si>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</si>
  <si>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</si>
  <si>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</si>
  <si>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</si>
  <si>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</si>
  <si>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</si>
  <si>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</si>
  <si>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</si>
  <si>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</si>
  <si>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</si>
  <si>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</si>
  <si>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</si>
  <si>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</si>
  <si>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</si>
  <si>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</si>
  <si>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</si>
  <si>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</si>
  <si>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</si>
  <si>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</si>
  <si>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</si>
  <si>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</si>
  <si>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</si>
  <si>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</si>
  <si>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</si>
  <si>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</si>
  <si>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</si>
  <si>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</si>
  <si>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</si>
  <si>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</si>
  <si>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</si>
  <si>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</si>
  <si>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</si>
  <si>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</si>
  <si>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</si>
  <si>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</si>
  <si>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</si>
  <si>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</si>
  <si>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</si>
  <si>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</si>
  <si>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</si>
  <si>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</si>
  <si>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</si>
  <si>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</si>
  <si>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</si>
  <si>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</si>
  <si>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</si>
  <si>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</si>
  <si>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</si>
  <si>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</si>
  <si>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</si>
  <si>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</si>
  <si>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</si>
  <si>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</si>
  <si>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</si>
  <si>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</si>
  <si>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</si>
  <si>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</si>
  <si>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</si>
  <si>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</si>
  <si>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</si>
  <si>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</si>
  <si>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</si>
  <si>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</si>
  <si>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</si>
  <si>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</si>
  <si>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</si>
  <si>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</si>
  <si>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</si>
  <si>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</si>
  <si>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</si>
  <si>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</si>
  <si>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</si>
  <si>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</si>
  <si>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</si>
  <si>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</si>
  <si>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</si>
  <si>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</si>
  <si>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</si>
  <si>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</si>
  <si>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</si>
  <si>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</si>
  <si>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</si>
  <si>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</si>
  <si>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</si>
  <si>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</si>
  <si>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</si>
  <si>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</si>
  <si>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</si>
  <si>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</si>
  <si>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</si>
  <si>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</si>
  <si>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</si>
  <si>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</si>
  <si>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</si>
  <si>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</si>
  <si>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</si>
  <si>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</si>
  <si>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</si>
  <si>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</si>
  <si>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</si>
  <si>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</si>
  <si>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</si>
  <si>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</si>
  <si>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</si>
  <si>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</si>
  <si>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</si>
  <si>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</si>
  <si>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</si>
  <si>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</si>
  <si>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</si>
  <si>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</si>
  <si>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</si>
  <si>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</si>
  <si>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</si>
  <si>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</si>
  <si>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</si>
  <si>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</si>
  <si>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</si>
  <si>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</si>
  <si>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</si>
  <si>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</si>
  <si>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</si>
  <si>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</si>
  <si>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</si>
  <si>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</si>
  <si>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</si>
  <si>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</si>
  <si>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</si>
  <si>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</si>
  <si>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</si>
  <si>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</si>
  <si>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</si>
  <si>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</si>
  <si>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</si>
  <si>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</si>
  <si>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</si>
  <si>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</si>
  <si>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</si>
  <si>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</si>
  <si>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</si>
  <si>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</si>
  <si>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</si>
  <si>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</si>
  <si>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</si>
  <si>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</si>
  <si>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</si>
  <si>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</si>
  <si>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</si>
  <si>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</si>
  <si>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</si>
  <si>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</si>
  <si>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</si>
  <si>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</si>
  <si>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</si>
  <si>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</si>
  <si>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</si>
  <si>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</si>
  <si>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</si>
  <si>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</si>
  <si>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</si>
  <si>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</si>
  <si>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</si>
  <si>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</si>
  <si>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</si>
  <si>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</si>
  <si>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</si>
  <si>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</si>
  <si>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</si>
  <si>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</si>
  <si>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</si>
  <si>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</si>
  <si>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</si>
  <si>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</si>
  <si>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</si>
  <si>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</si>
  <si>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</si>
  <si>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</si>
  <si>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</si>
  <si>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</si>
  <si>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</si>
  <si>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</si>
  <si>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</si>
  <si>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</si>
  <si>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</si>
  <si>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</si>
  <si>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</si>
  <si>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</si>
  <si>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</si>
  <si>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</si>
  <si>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</si>
  <si>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</si>
  <si>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</si>
  <si>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</si>
  <si>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</si>
  <si>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</si>
  <si>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</si>
  <si>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</si>
  <si>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</si>
  <si>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</si>
  <si>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</si>
  <si>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</si>
  <si>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</si>
  <si>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</si>
  <si>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</si>
  <si>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</si>
  <si>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</si>
  <si>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</si>
  <si>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</si>
  <si>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</si>
  <si>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</si>
  <si>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</si>
  <si>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</si>
  <si>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</si>
  <si>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</si>
  <si>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</si>
  <si>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</si>
  <si>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</si>
  <si>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</si>
  <si>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</si>
  <si>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</si>
  <si>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</si>
  <si>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</si>
  <si>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</si>
  <si>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</si>
  <si>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</si>
  <si>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</si>
  <si>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</si>
  <si>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</si>
  <si>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</si>
  <si>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</si>
  <si>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</si>
  <si>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</si>
  <si>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</si>
  <si>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</si>
  <si>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</si>
  <si>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</si>
  <si>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</si>
  <si>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</si>
  <si>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</si>
  <si>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</si>
  <si>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</si>
  <si>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</si>
  <si>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</si>
  <si>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</si>
  <si>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</si>
  <si>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</si>
  <si>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</si>
  <si>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</si>
  <si>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</si>
  <si>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</si>
  <si>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</si>
  <si>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</si>
  <si>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</si>
  <si>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</si>
  <si>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</si>
  <si>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</si>
  <si>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</si>
  <si>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</si>
  <si>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</si>
  <si>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</si>
  <si>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</si>
  <si>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</si>
  <si>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</si>
  <si>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</si>
  <si>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</si>
  <si>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</si>
  <si>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</si>
  <si>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</si>
  <si>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</si>
  <si>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</si>
  <si>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</si>
  <si>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</si>
  <si>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</si>
  <si>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</si>
  <si>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</si>
  <si>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</si>
  <si>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</si>
  <si>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</si>
  <si>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</si>
  <si>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</si>
  <si>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</si>
  <si>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</si>
  <si>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</si>
  <si>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</si>
  <si>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</si>
  <si>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</si>
  <si>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</si>
  <si>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</si>
  <si>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</si>
  <si>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</si>
  <si>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</si>
  <si>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</si>
  <si>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</si>
  <si>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</si>
  <si>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</si>
  <si>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</si>
  <si>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</si>
  <si>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</si>
  <si>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</si>
  <si>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</si>
  <si>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</si>
  <si>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</si>
  <si>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</si>
  <si>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</si>
  <si>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</si>
  <si>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</si>
  <si>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</si>
  <si>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</si>
  <si>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</si>
  <si>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</si>
  <si>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</si>
  <si>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</si>
  <si>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</si>
  <si>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</si>
  <si>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</si>
  <si>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</si>
  <si>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</si>
  <si>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</si>
  <si>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</si>
  <si>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</si>
  <si>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</si>
  <si>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</si>
  <si>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</si>
  <si>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</si>
  <si>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</si>
  <si>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</si>
  <si>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</si>
  <si>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</si>
  <si>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</si>
  <si>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</si>
  <si>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</si>
  <si>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</si>
  <si>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</si>
  <si>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</si>
  <si>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</si>
  <si>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</si>
  <si>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</si>
  <si>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</si>
  <si>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</si>
  <si>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</si>
  <si>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</si>
  <si>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</si>
  <si>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</si>
  <si>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</si>
  <si>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</si>
  <si>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</si>
  <si>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</si>
  <si>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</si>
  <si>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</si>
  <si>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</si>
  <si>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</si>
  <si>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</si>
  <si>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</si>
  <si>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</si>
  <si>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</si>
  <si>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</si>
  <si>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</si>
  <si>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</si>
  <si>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</si>
  <si>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</si>
  <si>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</si>
  <si>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</si>
  <si>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</si>
  <si>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</si>
  <si>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</si>
  <si>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</si>
  <si>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</si>
  <si>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</si>
  <si>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</si>
  <si>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</si>
  <si>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</si>
  <si>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</si>
  <si>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</si>
  <si>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</si>
  <si>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</si>
  <si>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</si>
  <si>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</si>
  <si>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</si>
  <si>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</si>
  <si>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</si>
  <si>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</si>
  <si>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</si>
  <si>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</si>
  <si>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</si>
  <si>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</si>
  <si>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</si>
  <si>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</si>
  <si>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</si>
  <si>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</si>
  <si>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</si>
  <si>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</si>
  <si>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</si>
  <si>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</si>
  <si>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</si>
  <si>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</si>
  <si>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</si>
  <si>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</si>
  <si>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</si>
  <si>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</si>
  <si>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</si>
  <si>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</si>
  <si>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</si>
  <si>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</si>
  <si>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</si>
  <si>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</si>
  <si>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</si>
  <si>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</si>
  <si>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</si>
  <si>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</si>
  <si>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</si>
  <si>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</si>
  <si>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</si>
  <si>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</si>
  <si>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</si>
  <si>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</si>
  <si>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</si>
  <si>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</si>
  <si>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</si>
  <si>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</si>
  <si>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</si>
  <si>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</si>
  <si>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</si>
  <si>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</si>
  <si>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</si>
  <si>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</si>
  <si>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</si>
  <si>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</si>
  <si>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</si>
  <si>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</si>
  <si>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</si>
  <si>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</si>
  <si>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</si>
  <si>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</si>
  <si>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</si>
  <si>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</si>
  <si>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</si>
  <si>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</si>
  <si>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</si>
  <si>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</si>
  <si>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</si>
  <si>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</si>
  <si>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</si>
  <si>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</si>
  <si>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</si>
  <si>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</si>
  <si>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</si>
  <si>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</si>
  <si>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</si>
  <si>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</si>
  <si>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</si>
  <si>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</si>
  <si>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</si>
  <si>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</si>
  <si>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</si>
  <si>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</si>
  <si>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</si>
  <si>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</si>
  <si>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</si>
  <si>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</si>
  <si>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</si>
  <si>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</si>
  <si>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</si>
  <si>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</si>
  <si>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</si>
  <si>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</si>
  <si>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</si>
  <si>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</si>
  <si>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</si>
  <si>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</si>
  <si>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</si>
  <si>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</si>
  <si>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</si>
  <si>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</si>
  <si>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</si>
  <si>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</si>
  <si>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</si>
  <si>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</si>
  <si>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</si>
  <si>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</si>
  <si>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</si>
  <si>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</si>
  <si>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</si>
  <si>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</si>
  <si>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</si>
  <si>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</si>
  <si>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</si>
  <si>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</si>
  <si>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</si>
  <si>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</si>
  <si>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</si>
  <si>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</si>
  <si>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</si>
  <si>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</si>
  <si>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</si>
  <si>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</si>
  <si>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</si>
  <si>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</si>
  <si>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</si>
  <si>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</si>
  <si>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</si>
  <si>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</si>
  <si>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</si>
  <si>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</si>
  <si>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</si>
  <si>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</si>
  <si>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</si>
  <si>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</si>
  <si>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</si>
  <si>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</si>
  <si>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</si>
  <si>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</si>
  <si>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</si>
  <si>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</si>
  <si>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</si>
  <si>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</si>
  <si>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</si>
  <si>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</si>
  <si>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</si>
  <si>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</si>
  <si>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</si>
  <si>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</si>
  <si>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</si>
  <si>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</si>
  <si>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</si>
  <si>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</si>
  <si>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</si>
  <si>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</si>
  <si>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</si>
  <si>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</si>
  <si>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</si>
  <si>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</si>
  <si>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</si>
  <si>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</si>
  <si>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</si>
  <si>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</si>
  <si>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</si>
  <si>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</si>
  <si>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</si>
  <si>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</si>
  <si>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</si>
  <si>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</si>
  <si>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</si>
  <si>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</si>
  <si>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</si>
  <si>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</si>
  <si>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</si>
  <si>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</si>
  <si>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</si>
  <si>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</si>
  <si>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</si>
  <si>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</si>
  <si>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</si>
  <si>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</si>
  <si>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</si>
  <si>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</si>
  <si>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</si>
  <si>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</si>
  <si>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</si>
  <si>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</si>
  <si>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</si>
  <si>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</si>
  <si>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</si>
  <si>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</si>
  <si>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</si>
  <si>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</si>
  <si>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</si>
  <si>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</si>
  <si>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</si>
  <si>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</si>
  <si>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</si>
  <si>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</si>
  <si>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</si>
  <si>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</si>
  <si>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</si>
  <si>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</si>
  <si>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</si>
  <si>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</si>
  <si>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</si>
  <si>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</si>
  <si>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</si>
  <si>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</si>
  <si>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</si>
  <si>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</si>
  <si>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</si>
  <si>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</si>
  <si>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</si>
  <si>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</si>
  <si>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</si>
  <si>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</si>
  <si>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</si>
  <si>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</si>
  <si>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</si>
  <si>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</si>
  <si>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</si>
  <si>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</si>
  <si>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</si>
  <si>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</si>
  <si>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</si>
  <si>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</si>
  <si>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</si>
  <si>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</si>
  <si>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</si>
  <si>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</si>
  <si>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</si>
  <si>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</si>
  <si>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</si>
  <si>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</si>
  <si>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</si>
  <si>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</si>
  <si>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</si>
  <si>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</si>
  <si>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</si>
  <si>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</si>
  <si>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</si>
  <si>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</si>
  <si>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</si>
  <si>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</si>
  <si>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</si>
  <si>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</si>
  <si>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</si>
  <si>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</si>
  <si>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</si>
  <si>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</si>
  <si>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</si>
  <si>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</si>
  <si>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</si>
  <si>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</si>
  <si>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</si>
  <si>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</si>
  <si>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</si>
  <si>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</si>
  <si>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</si>
  <si>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</si>
  <si>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</si>
  <si>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</si>
  <si>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</si>
  <si>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</si>
  <si>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</si>
  <si>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</si>
  <si>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</si>
  <si>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</si>
  <si>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</si>
  <si>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</si>
  <si>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</si>
  <si>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</si>
  <si>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</si>
  <si>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</si>
  <si>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</si>
  <si>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</si>
  <si>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</si>
  <si>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</si>
  <si>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</si>
  <si>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</si>
  <si>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</si>
  <si>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</si>
  <si>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</si>
  <si>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</si>
  <si>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</si>
  <si>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</si>
  <si>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</si>
  <si>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</si>
  <si>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</si>
  <si>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</si>
  <si>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</si>
  <si>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</si>
  <si>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</si>
  <si>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</si>
  <si>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</si>
  <si>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</si>
  <si>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</si>
  <si>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</si>
  <si>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</si>
  <si>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</si>
  <si>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</si>
  <si>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</si>
  <si>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</si>
  <si>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</si>
  <si>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</si>
  <si>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</si>
  <si>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</si>
  <si>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</si>
  <si>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</si>
  <si>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</si>
  <si>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</si>
  <si>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</si>
  <si>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</si>
  <si>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</si>
  <si>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</si>
  <si>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</si>
  <si>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</si>
  <si>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</si>
  <si>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</si>
  <si>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</si>
  <si>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</si>
  <si>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</si>
  <si>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</si>
  <si>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</si>
  <si>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</si>
  <si>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</si>
  <si>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</si>
  <si>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</si>
  <si>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</si>
  <si>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</si>
  <si>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</si>
  <si>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</si>
  <si>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</si>
  <si>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</si>
  <si>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</si>
  <si>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</si>
  <si>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</si>
  <si>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</si>
  <si>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</si>
  <si>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</si>
  <si>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</si>
  <si>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</si>
  <si>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</si>
  <si>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</si>
  <si>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</si>
  <si>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</si>
  <si>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</si>
  <si>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</si>
  <si>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</si>
  <si>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</si>
  <si>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</si>
  <si>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</si>
  <si>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</si>
  <si>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</si>
  <si>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</si>
  <si>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</si>
  <si>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</si>
  <si>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</si>
  <si>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</si>
  <si>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</si>
  <si>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</si>
  <si>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</si>
  <si>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</si>
  <si>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</si>
  <si>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</si>
  <si>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</si>
  <si>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</si>
  <si>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</si>
  <si>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</si>
  <si>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</si>
  <si>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</si>
  <si>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</si>
  <si>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</si>
  <si>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</si>
  <si>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</si>
  <si>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</si>
  <si>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</si>
  <si>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</si>
  <si>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</si>
  <si>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</si>
  <si>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</si>
  <si>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</si>
  <si>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</si>
  <si>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</si>
  <si>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</si>
  <si>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</si>
  <si>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</si>
  <si>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</si>
  <si>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</si>
  <si>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</si>
  <si>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</si>
  <si>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</si>
  <si>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</si>
  <si>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</si>
  <si>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</si>
  <si>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</si>
  <si>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</si>
  <si>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</si>
  <si>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</si>
  <si>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</si>
  <si>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</si>
  <si>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</si>
  <si>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</si>
  <si>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</si>
  <si>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</si>
  <si>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</si>
  <si>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</si>
  <si>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</si>
  <si>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</si>
  <si>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</si>
  <si>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</si>
  <si>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</si>
  <si>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</si>
  <si>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</si>
  <si>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</si>
  <si>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</si>
  <si>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</si>
  <si>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</si>
  <si>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</si>
  <si>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</si>
  <si>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</si>
  <si>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</si>
  <si>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</si>
  <si>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</si>
  <si>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</si>
  <si>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</si>
  <si>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</si>
  <si>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</si>
  <si>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</si>
  <si>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</si>
  <si>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</si>
  <si>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</si>
  <si>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</si>
  <si>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</si>
  <si>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</si>
  <si>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</si>
  <si>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</si>
  <si>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</si>
  <si>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</si>
  <si>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</si>
  <si>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</si>
  <si>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</si>
  <si>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</si>
  <si>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</si>
  <si>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</si>
  <si>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</si>
  <si>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</si>
  <si>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</si>
  <si>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</si>
  <si>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</si>
  <si>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</si>
  <si>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</si>
  <si>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</si>
  <si>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</si>
  <si>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</si>
  <si>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</si>
  <si>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</si>
  <si>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</si>
  <si>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</si>
  <si>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</si>
  <si>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</si>
  <si>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</si>
  <si>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</si>
  <si>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</si>
  <si>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</si>
  <si>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</si>
  <si>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</si>
  <si>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</si>
  <si>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</si>
  <si>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</si>
  <si>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</si>
  <si>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</si>
  <si>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</si>
  <si>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</si>
  <si>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</si>
  <si>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</si>
  <si>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</si>
  <si>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</si>
  <si>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</si>
  <si>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</si>
  <si>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</si>
  <si>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</si>
  <si>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</si>
  <si>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</si>
  <si>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</si>
  <si>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</si>
  <si>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</si>
  <si>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</si>
  <si>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</si>
  <si>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</si>
  <si>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</si>
  <si>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</si>
  <si>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</si>
  <si>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</si>
  <si>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</si>
  <si>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</si>
  <si>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</si>
  <si>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</si>
  <si>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</si>
  <si>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</si>
  <si>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</si>
  <si>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</si>
  <si>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</si>
  <si>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</si>
  <si>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</si>
  <si>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</si>
  <si>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</si>
  <si>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</si>
  <si>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</si>
  <si>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</si>
  <si>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</si>
  <si>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</si>
  <si>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</si>
  <si>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</si>
  <si>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</si>
  <si>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</si>
  <si>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</si>
  <si>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</si>
  <si>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</si>
  <si>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</si>
  <si>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</si>
  <si>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</si>
  <si>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</si>
  <si>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</si>
  <si>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</si>
  <si>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</si>
  <si>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</si>
  <si>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</si>
  <si>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</si>
  <si>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</si>
  <si>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</si>
  <si>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</si>
  <si>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</si>
  <si>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</si>
  <si>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</si>
  <si>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</si>
  <si>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</si>
  <si>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</si>
  <si>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</si>
  <si>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</si>
  <si>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</si>
  <si>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</si>
  <si>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</si>
  <si>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</si>
  <si>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</si>
  <si>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</si>
  <si>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</si>
  <si>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</si>
  <si>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</si>
  <si>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</si>
  <si>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</si>
  <si>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</si>
  <si>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</si>
  <si>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</si>
  <si>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</si>
  <si>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</si>
  <si>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</si>
  <si>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</si>
  <si>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</si>
  <si>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</si>
  <si>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</si>
  <si>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</si>
  <si>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</si>
  <si>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</si>
  <si>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</si>
  <si>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</si>
  <si>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</si>
  <si>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</si>
  <si>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</si>
  <si>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</si>
  <si>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</si>
  <si>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</si>
  <si>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</si>
  <si>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</si>
  <si>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</si>
  <si>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</si>
  <si>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</si>
  <si>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</si>
  <si>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</si>
  <si>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</si>
  <si>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</si>
  <si>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</si>
  <si>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</si>
  <si>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</si>
  <si>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</si>
  <si>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</si>
  <si>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</si>
  <si>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</si>
  <si>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</si>
  <si>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</si>
  <si>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</si>
  <si>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</si>
  <si>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</si>
  <si>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</si>
  <si>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</si>
  <si>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</si>
  <si>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</si>
  <si>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</si>
  <si>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</si>
  <si>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</si>
  <si>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</si>
  <si>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</si>
  <si>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</si>
  <si>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</si>
  <si>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</si>
  <si>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</si>
  <si>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</si>
  <si>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</si>
  <si>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</si>
  <si>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</si>
  <si>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</si>
  <si>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</si>
  <si>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</si>
  <si>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</si>
  <si>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</si>
  <si>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</si>
  <si>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</si>
  <si>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</si>
  <si>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</si>
  <si>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</si>
  <si>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</si>
  <si>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</si>
  <si>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</si>
  <si>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</si>
  <si>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</si>
  <si>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</si>
  <si>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</si>
  <si>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</si>
  <si>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</si>
  <si>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</si>
  <si>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</si>
  <si>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</si>
  <si>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</si>
  <si>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</si>
  <si>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</si>
  <si>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</si>
  <si>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</si>
  <si>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</si>
  <si>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</si>
  <si>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</si>
  <si>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</si>
  <si>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</si>
  <si>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</si>
  <si>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</si>
  <si>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</si>
  <si>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</si>
  <si>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</si>
  <si>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</si>
  <si>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</si>
  <si>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</si>
  <si>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</si>
  <si>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</si>
  <si>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</si>
  <si>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</si>
  <si>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</si>
  <si>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</si>
  <si>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</si>
  <si>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</si>
  <si>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</si>
  <si>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</si>
  <si>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</si>
  <si>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</si>
  <si>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</si>
  <si>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</si>
  <si>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</si>
  <si>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</si>
  <si>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</si>
  <si>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</si>
  <si>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</si>
  <si>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</si>
  <si>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</si>
  <si>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</si>
  <si>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</si>
  <si>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</si>
  <si>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</si>
  <si>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</si>
  <si>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</si>
  <si>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</si>
  <si>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</si>
  <si>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</si>
  <si>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</si>
  <si>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</si>
  <si>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</si>
  <si>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</si>
  <si>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</si>
  <si>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</si>
  <si>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</si>
  <si>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</si>
  <si>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</si>
  <si>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</si>
  <si>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</si>
  <si>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</si>
  <si>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</si>
  <si>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</si>
  <si>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</si>
  <si>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</si>
  <si>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</si>
  <si>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</si>
  <si>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</si>
  <si>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</si>
  <si>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</si>
  <si>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</si>
  <si>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</si>
  <si>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</si>
  <si>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</si>
  <si>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</si>
  <si>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</si>
  <si>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</si>
  <si>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</si>
  <si>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</si>
  <si>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</si>
  <si>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</si>
  <si>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</si>
  <si>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</si>
  <si>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</si>
  <si>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</si>
  <si>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</si>
  <si>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</si>
  <si>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</si>
  <si>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</si>
  <si>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</si>
  <si>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</si>
  <si>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</si>
  <si>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</si>
  <si>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</si>
  <si>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</si>
  <si>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</si>
  <si>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</si>
  <si>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</si>
  <si>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</si>
  <si>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</si>
  <si>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</si>
  <si>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</si>
  <si>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</si>
  <si>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</si>
  <si>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</si>
  <si>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</si>
  <si>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</si>
  <si>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</si>
  <si>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</si>
  <si>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</si>
  <si>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</si>
  <si>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</si>
  <si>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</si>
  <si>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</si>
  <si>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</si>
  <si>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</si>
  <si>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</si>
  <si>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</si>
  <si>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</si>
  <si>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</si>
  <si>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</si>
  <si>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</si>
  <si>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</si>
  <si>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</si>
  <si>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</si>
  <si>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</si>
  <si>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</si>
  <si>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</si>
  <si>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</si>
  <si>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</si>
  <si>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</si>
  <si>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</si>
  <si>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</si>
  <si>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</si>
  <si>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</si>
  <si>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</si>
  <si>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</si>
  <si>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</si>
  <si>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</si>
  <si>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</si>
  <si>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</si>
  <si>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</si>
  <si>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</si>
  <si>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</si>
  <si>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</si>
  <si>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</si>
  <si>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</si>
  <si>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</si>
  <si>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</si>
  <si>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</si>
  <si>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</si>
  <si>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</si>
  <si>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</si>
  <si>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</si>
  <si>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</si>
  <si>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</si>
  <si>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</si>
  <si>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</si>
  <si>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</si>
  <si>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</si>
  <si>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</si>
  <si>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</si>
  <si>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</si>
  <si>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</si>
  <si>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</si>
  <si>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</si>
  <si>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</si>
  <si>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</si>
  <si>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</si>
  <si>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</si>
  <si>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</si>
  <si>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</si>
  <si>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</si>
  <si>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</si>
  <si>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</si>
  <si>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</si>
  <si>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</si>
  <si>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</si>
  <si>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</si>
  <si>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</si>
  <si>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</si>
  <si>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</si>
  <si>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</si>
  <si>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</si>
  <si>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</si>
  <si>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</si>
  <si>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</si>
  <si>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</si>
  <si>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</si>
  <si>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</si>
  <si>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</si>
  <si>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</si>
  <si>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</si>
  <si>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</si>
  <si>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</si>
  <si>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</si>
  <si>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</si>
  <si>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</si>
  <si>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</si>
  <si>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</si>
  <si>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</si>
  <si>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</si>
  <si>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</si>
  <si>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</si>
  <si>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</si>
  <si>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</si>
  <si>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</si>
  <si>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</si>
  <si>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</si>
  <si>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</si>
  <si>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</si>
  <si>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</si>
  <si>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</si>
  <si>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</si>
  <si>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</si>
  <si>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</si>
  <si>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</si>
  <si>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</si>
  <si>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</si>
  <si>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</si>
  <si>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</si>
  <si>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</si>
  <si>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</si>
  <si>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</si>
  <si>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</si>
  <si>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</si>
  <si>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</si>
  <si>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</si>
  <si>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</si>
  <si>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</si>
  <si>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</si>
  <si>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</si>
  <si>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</si>
  <si>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</si>
  <si>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</si>
  <si>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</si>
  <si>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</si>
  <si>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</si>
  <si>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</si>
  <si>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</si>
  <si>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</si>
  <si>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</si>
  <si>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</si>
  <si>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</si>
  <si>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</si>
  <si>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</si>
  <si>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</si>
  <si>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</si>
  <si>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</si>
  <si>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</si>
  <si>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</si>
  <si>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</si>
  <si>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</si>
  <si>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</si>
  <si>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</si>
  <si>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</si>
  <si>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</si>
  <si>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</si>
  <si>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</si>
  <si>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</si>
  <si>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</si>
  <si>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</si>
  <si>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</si>
  <si>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</si>
  <si>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</si>
  <si>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</si>
  <si>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</si>
  <si>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</si>
  <si>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</si>
  <si>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</si>
  <si>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</si>
  <si>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</si>
  <si>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</si>
  <si>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</si>
  <si>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</si>
  <si>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</si>
  <si>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</si>
  <si>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</si>
  <si>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</si>
  <si>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</si>
  <si>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</si>
  <si>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</si>
  <si>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</si>
  <si>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</si>
  <si>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</si>
  <si>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</si>
  <si>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</si>
  <si>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</si>
  <si>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</si>
  <si>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</si>
  <si>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</si>
  <si>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</si>
  <si>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</si>
  <si>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</si>
  <si>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</si>
  <si>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</si>
  <si>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</si>
  <si>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</si>
  <si>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</si>
  <si>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</si>
  <si>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</si>
  <si>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</si>
  <si>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</si>
  <si>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</si>
  <si>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</si>
  <si>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</si>
  <si>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</si>
  <si>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</si>
  <si>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</si>
  <si>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</si>
  <si>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</si>
  <si>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</si>
  <si>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</si>
  <si>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</si>
  <si>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</si>
  <si>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</si>
  <si>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</si>
  <si>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</si>
  <si>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</si>
  <si>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</si>
  <si>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</si>
  <si>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</si>
  <si>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</si>
  <si>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</si>
  <si>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</si>
  <si>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</si>
  <si>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</si>
  <si>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</si>
  <si>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</si>
  <si>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</si>
  <si>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</si>
  <si>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</si>
  <si>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</si>
  <si>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</si>
  <si>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</si>
  <si>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</si>
  <si>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</si>
  <si>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</si>
  <si>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</si>
  <si>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</si>
  <si>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</si>
  <si>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</si>
  <si>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</si>
  <si>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</si>
  <si>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</si>
  <si>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</si>
  <si>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</si>
  <si>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</si>
  <si>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</si>
  <si>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</si>
  <si>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</si>
  <si>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</si>
  <si>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</si>
  <si>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</si>
  <si>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</si>
  <si>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</si>
  <si>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</si>
  <si>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</si>
  <si>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</si>
  <si>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</si>
  <si>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</si>
  <si>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</si>
  <si>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</si>
  <si>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</si>
  <si>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</si>
  <si>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</si>
  <si>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</si>
  <si>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</si>
  <si>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</si>
  <si>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</si>
  <si>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</si>
  <si>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</si>
  <si>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</si>
  <si>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</si>
  <si>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</si>
  <si>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</si>
  <si>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</si>
  <si>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</si>
  <si>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</si>
  <si>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</si>
  <si>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</si>
  <si>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</si>
  <si>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</si>
  <si>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</si>
  <si>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</si>
  <si>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</si>
  <si>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</si>
  <si>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</si>
  <si>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</si>
  <si>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</si>
  <si>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</si>
  <si>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</si>
  <si>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</si>
  <si>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</si>
  <si>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</si>
  <si>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</si>
  <si>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</si>
  <si>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</si>
  <si>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</si>
  <si>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</si>
  <si>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</si>
  <si>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</si>
  <si>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</si>
  <si>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</si>
  <si>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</si>
  <si>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</si>
  <si>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</si>
  <si>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</si>
  <si>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</si>
  <si>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</si>
  <si>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</si>
  <si>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</si>
  <si>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</si>
  <si>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</si>
  <si>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</si>
  <si>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</si>
  <si>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</si>
  <si>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</si>
  <si>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</si>
  <si>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</si>
  <si>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</si>
  <si>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</si>
  <si>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</si>
  <si>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</si>
  <si>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</si>
  <si>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</si>
  <si>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</si>
  <si>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</si>
  <si>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</si>
  <si>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</si>
  <si>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</si>
  <si>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</si>
  <si>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</si>
  <si>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</si>
  <si>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</si>
  <si>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</si>
  <si>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</si>
  <si>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</si>
  <si>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</si>
  <si>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</si>
  <si>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</si>
  <si>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</si>
  <si>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</si>
  <si>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</si>
  <si>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</si>
  <si>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</si>
  <si>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</si>
  <si>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</si>
  <si>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</si>
  <si>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</si>
  <si>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</si>
  <si>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</si>
  <si>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</si>
  <si>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</si>
  <si>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</si>
  <si>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</si>
  <si>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</si>
  <si>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</si>
  <si>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</si>
  <si>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</si>
  <si>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</si>
  <si>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</si>
  <si>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</si>
  <si>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</si>
  <si>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</si>
  <si>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</si>
  <si>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</si>
  <si>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</si>
  <si>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</si>
  <si>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</si>
  <si>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</si>
  <si>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</si>
  <si>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</si>
  <si>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</si>
  <si>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</si>
  <si>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</si>
  <si>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</si>
  <si>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</si>
  <si>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</si>
  <si>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</si>
  <si>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</si>
  <si>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</si>
  <si>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</si>
  <si>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</si>
  <si>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</si>
  <si>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</si>
  <si>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</si>
  <si>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</si>
  <si>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</si>
  <si>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</si>
  <si>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</si>
  <si>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</si>
  <si>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</si>
  <si>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</si>
  <si>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</si>
  <si>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</si>
  <si>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</si>
  <si>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</si>
  <si>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</si>
  <si>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</si>
  <si>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</si>
  <si>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</si>
  <si>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</si>
  <si>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</si>
  <si>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</si>
  <si>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</si>
  <si>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</si>
  <si>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</si>
  <si>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</si>
  <si>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</si>
  <si>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</si>
  <si>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</si>
  <si>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</si>
  <si>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</si>
  <si>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</si>
  <si>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</si>
  <si>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</si>
  <si>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</si>
  <si>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</si>
  <si>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</si>
  <si>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</si>
  <si>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</si>
  <si>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</si>
  <si>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</si>
  <si>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</si>
  <si>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</si>
  <si>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</si>
  <si>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</si>
  <si>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</si>
  <si>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</si>
  <si>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</si>
  <si>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</si>
  <si>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</si>
  <si>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</si>
  <si>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</si>
  <si>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</si>
  <si>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</si>
  <si>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</si>
  <si>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</si>
  <si>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</si>
  <si>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</si>
  <si>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</si>
  <si>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</si>
  <si>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</si>
  <si>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</si>
  <si>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</si>
  <si>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</si>
  <si>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</si>
  <si>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</si>
  <si>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</si>
  <si>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</si>
  <si>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</si>
  <si>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</si>
  <si>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</si>
  <si>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</si>
  <si>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</si>
  <si>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</si>
  <si>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</si>
  <si>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</si>
  <si>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</si>
  <si>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</si>
  <si>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</si>
  <si>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</si>
  <si>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</si>
  <si>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</si>
  <si>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</si>
  <si>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</si>
  <si>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</si>
  <si>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</si>
  <si>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</si>
  <si>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</si>
  <si>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</si>
  <si>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</si>
  <si>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</si>
  <si>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</si>
  <si>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</si>
  <si>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</si>
  <si>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</si>
  <si>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</si>
  <si>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</si>
  <si>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</si>
  <si>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</si>
  <si>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</si>
  <si>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</si>
  <si>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</si>
  <si>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</si>
  <si>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</si>
  <si>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</si>
  <si>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</si>
  <si>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</si>
  <si>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</si>
  <si>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</si>
  <si>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</si>
  <si>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</si>
  <si>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</si>
  <si>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</si>
  <si>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</si>
  <si>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</si>
  <si>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</si>
  <si>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</si>
  <si>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</si>
  <si>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</si>
  <si>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</si>
  <si>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</si>
  <si>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</si>
  <si>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</si>
  <si>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</si>
  <si>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</si>
  <si>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</si>
  <si>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</si>
  <si>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</si>
  <si>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</si>
  <si>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</si>
  <si>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</si>
  <si>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</si>
  <si>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</si>
  <si>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</si>
  <si>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</si>
  <si>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</si>
  <si>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</si>
  <si>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</si>
  <si>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</si>
  <si>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</si>
  <si>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</si>
  <si>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</si>
  <si>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</si>
  <si>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</si>
  <si>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</si>
  <si>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</si>
  <si>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</si>
  <si>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</si>
  <si>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</si>
  <si>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</si>
  <si>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</si>
  <si>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</si>
  <si>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</si>
  <si>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</si>
  <si>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</si>
  <si>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</si>
  <si>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</si>
  <si>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</si>
  <si>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</si>
  <si>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</si>
  <si>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</si>
  <si>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</si>
  <si>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</si>
  <si>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</si>
  <si>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</si>
  <si>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</si>
  <si>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</si>
  <si>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</si>
  <si>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</si>
  <si>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</si>
  <si>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</si>
  <si>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</si>
  <si>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</si>
  <si>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</si>
  <si>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</si>
  <si>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</si>
  <si>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</si>
  <si>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</si>
  <si>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</si>
  <si>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</si>
  <si>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</si>
  <si>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</si>
  <si>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</si>
  <si>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</si>
  <si>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</si>
  <si>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</si>
  <si>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</si>
  <si>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</si>
  <si>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</si>
  <si>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</si>
  <si>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</si>
  <si>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</si>
  <si>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</si>
  <si>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</si>
  <si>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</si>
  <si>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</si>
  <si>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</si>
  <si>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</si>
  <si>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</si>
  <si>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</si>
  <si>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</si>
  <si>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</si>
  <si>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</si>
  <si>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</si>
  <si>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</si>
  <si>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</si>
  <si>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</si>
  <si>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</si>
  <si>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</si>
  <si>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</si>
  <si>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</si>
  <si>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</si>
  <si>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</si>
  <si>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</si>
  <si>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</si>
  <si>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</si>
  <si>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</si>
  <si>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</si>
  <si>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</si>
  <si>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</si>
  <si>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</si>
  <si>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</si>
  <si>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</si>
  <si>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</si>
  <si>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</si>
  <si>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</si>
  <si>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</si>
  <si>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</si>
  <si>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</si>
  <si>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</si>
  <si>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</si>
  <si>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</si>
  <si>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</si>
  <si>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</si>
  <si>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</si>
  <si>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</si>
  <si>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</si>
  <si>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</si>
  <si>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</si>
  <si>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</si>
  <si>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</si>
  <si>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</si>
  <si>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</si>
  <si>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</si>
  <si>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</si>
  <si>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</si>
  <si>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</si>
  <si>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</si>
  <si>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</si>
  <si>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</si>
  <si>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</si>
  <si>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</si>
  <si>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</si>
  <si>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</si>
  <si>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</si>
  <si>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</si>
  <si>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</si>
  <si>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</si>
  <si>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</si>
  <si>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</si>
  <si>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</si>
  <si>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</si>
  <si>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</si>
  <si>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</si>
  <si>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</si>
  <si>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</si>
  <si>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</si>
  <si>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</si>
  <si>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</si>
  <si>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</si>
  <si>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</si>
  <si>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</si>
  <si>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</si>
  <si>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</si>
  <si>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</si>
  <si>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</si>
  <si>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</si>
  <si>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</si>
  <si>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</si>
  <si>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</si>
  <si>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</si>
  <si>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</si>
  <si>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</si>
  <si>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</si>
  <si>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</si>
  <si>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</si>
  <si>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</si>
  <si>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</si>
  <si>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</si>
  <si>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</si>
  <si>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</si>
  <si>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</si>
  <si>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</si>
  <si>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</si>
  <si>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</si>
  <si>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</si>
  <si>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</si>
  <si>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</si>
  <si>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</si>
  <si>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</si>
  <si>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</si>
  <si>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</si>
  <si>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</si>
  <si>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</si>
  <si>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</si>
  <si>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</si>
  <si>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</si>
  <si>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</si>
  <si>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</si>
  <si>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</si>
  <si>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</si>
  <si>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</si>
  <si>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</si>
  <si>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</si>
  <si>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</si>
  <si>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</si>
  <si>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</si>
  <si>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</si>
  <si>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</si>
  <si>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</si>
  <si>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</si>
  <si>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</si>
  <si>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</si>
  <si>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</si>
  <si>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</si>
  <si>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</si>
  <si>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</si>
  <si>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</si>
  <si>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</si>
  <si>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</si>
  <si>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</si>
  <si>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</si>
  <si>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</si>
  <si>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</si>
  <si>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</si>
  <si>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</si>
  <si>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</si>
  <si>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</si>
  <si>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</si>
  <si>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</si>
  <si>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</si>
  <si>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</si>
  <si>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</si>
  <si>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</si>
  <si>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</si>
  <si>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</si>
  <si>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</si>
  <si>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</si>
  <si>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</si>
  <si>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</si>
  <si>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</si>
  <si>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</si>
  <si>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</si>
  <si>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</si>
  <si>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</si>
  <si>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</si>
  <si>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</si>
  <si>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</si>
  <si>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</si>
  <si>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</si>
  <si>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</si>
  <si>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</si>
  <si>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</si>
  <si>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</si>
  <si>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</si>
  <si>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</si>
  <si>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</si>
  <si>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</si>
  <si>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</si>
  <si>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</si>
  <si>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</si>
  <si>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</si>
  <si>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</si>
  <si>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</si>
  <si>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</si>
  <si>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</si>
  <si>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</si>
  <si>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</si>
  <si>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</si>
  <si>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</si>
  <si>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</si>
  <si>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</si>
  <si>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</si>
  <si>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</si>
  <si>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</si>
  <si>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</si>
  <si>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</si>
  <si>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</si>
  <si>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</si>
  <si>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</si>
  <si>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</si>
  <si>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</si>
  <si>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</si>
  <si>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</si>
  <si>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</si>
  <si>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</si>
  <si>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</si>
  <si>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</si>
  <si>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</si>
  <si>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</si>
  <si>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</si>
  <si>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</si>
  <si>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</si>
  <si>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</si>
  <si>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</si>
  <si>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</si>
  <si>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</si>
  <si>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</si>
  <si>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</si>
  <si>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</si>
  <si>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</si>
  <si>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</si>
  <si>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</si>
  <si>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</si>
  <si>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</si>
  <si>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</si>
  <si>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</si>
  <si>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</si>
  <si>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</si>
  <si>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</si>
  <si>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</si>
  <si>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</si>
  <si>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</si>
  <si>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</si>
  <si>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</si>
  <si>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</si>
  <si>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</si>
  <si>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</si>
  <si>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</si>
  <si>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</si>
  <si>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</si>
  <si>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</si>
  <si>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</si>
  <si>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</si>
  <si>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</si>
  <si>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</si>
  <si>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</si>
  <si>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</si>
  <si>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</si>
  <si>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</si>
  <si>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</si>
  <si>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</si>
  <si>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</si>
  <si>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</si>
  <si>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</si>
  <si>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</si>
  <si>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</si>
  <si>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</si>
  <si>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</si>
  <si>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</si>
  <si>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</si>
  <si>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</si>
  <si>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</si>
  <si>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</si>
  <si>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</si>
  <si>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</si>
  <si>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</si>
  <si>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</si>
  <si>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</si>
  <si>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</si>
  <si>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</si>
  <si>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</si>
  <si>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</si>
  <si>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</si>
  <si>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</si>
  <si>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</si>
  <si>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</si>
  <si>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</si>
  <si>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</si>
  <si>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</si>
  <si>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</si>
  <si>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</si>
  <si>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</si>
  <si>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</si>
  <si>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</si>
  <si>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</si>
  <si>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</si>
  <si>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</si>
  <si>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</si>
  <si>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</si>
  <si>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</si>
  <si>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</si>
  <si>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</si>
  <si>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</si>
  <si>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</si>
  <si>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</si>
  <si>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</si>
  <si>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</si>
  <si>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</si>
  <si>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</si>
  <si>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</si>
  <si>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</si>
  <si>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</si>
  <si>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</si>
  <si>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</si>
  <si>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</si>
  <si>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</si>
  <si>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</si>
  <si>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</si>
  <si>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</si>
  <si>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</si>
  <si>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</si>
  <si>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</si>
  <si>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</si>
  <si>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</si>
  <si>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</si>
  <si>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</si>
  <si>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</si>
  <si>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</si>
  <si>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</si>
  <si>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</si>
  <si>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</si>
  <si>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</si>
  <si>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</si>
  <si>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</si>
  <si>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</si>
  <si>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</si>
  <si>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</si>
  <si>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</si>
  <si>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</si>
  <si>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</si>
  <si>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</si>
  <si>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</si>
  <si>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</si>
  <si>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</si>
  <si>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</si>
  <si>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</si>
  <si>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</si>
  <si>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</si>
  <si>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</si>
  <si>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</si>
  <si>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</si>
  <si>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</si>
  <si>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</si>
  <si>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</si>
  <si>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</si>
  <si>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</si>
  <si>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</si>
  <si>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</si>
  <si>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</si>
  <si>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</si>
  <si>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</si>
  <si>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</si>
  <si>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</si>
  <si>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</si>
  <si>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</si>
  <si>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</si>
  <si>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</si>
  <si>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</si>
  <si>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</si>
  <si>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</si>
  <si>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</si>
  <si>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</si>
  <si>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</si>
  <si>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</si>
  <si>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</si>
  <si>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</si>
  <si>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</si>
  <si>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</si>
  <si>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</si>
  <si>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</si>
  <si>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</si>
  <si>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</si>
  <si>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</si>
  <si>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</si>
  <si>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</si>
  <si>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</si>
  <si>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</si>
  <si>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</si>
  <si>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</si>
  <si>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</si>
  <si>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</si>
  <si>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</si>
  <si>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</si>
  <si>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</si>
  <si>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</si>
  <si>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</si>
  <si>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</si>
  <si>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</si>
  <si>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</si>
  <si>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</si>
  <si>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</si>
  <si>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</si>
  <si>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</si>
  <si>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</si>
  <si>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</si>
  <si>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</si>
  <si>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</si>
  <si>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</si>
  <si>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</si>
  <si>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</si>
  <si>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</si>
  <si>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</si>
  <si>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</si>
  <si>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</si>
  <si>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</si>
  <si>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</si>
  <si>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</si>
  <si>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</si>
  <si>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</si>
  <si>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</si>
  <si>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</si>
  <si>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</si>
  <si>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</si>
  <si>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</si>
  <si>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</si>
  <si>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</si>
  <si>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</si>
  <si>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</si>
  <si>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</si>
  <si>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</si>
  <si>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</si>
  <si>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</si>
  <si>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</si>
  <si>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</si>
  <si>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</si>
  <si>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</si>
  <si>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</si>
  <si>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</si>
  <si>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</si>
  <si>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</si>
  <si>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</si>
  <si>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</si>
  <si>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</si>
  <si>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</si>
  <si>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</si>
  <si>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</si>
  <si>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</si>
  <si>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</si>
  <si>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</si>
  <si>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</si>
  <si>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</si>
  <si>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</si>
  <si>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</si>
  <si>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</si>
  <si>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</si>
  <si>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</si>
  <si>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</si>
  <si>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</si>
  <si>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</si>
  <si>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</si>
  <si>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</si>
  <si>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</si>
  <si>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</si>
  <si>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</si>
  <si>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</si>
  <si>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</si>
  <si>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</si>
  <si>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</si>
  <si>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</si>
  <si>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</si>
  <si>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</si>
  <si>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</si>
  <si>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</si>
  <si>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</si>
  <si>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</si>
  <si>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</si>
  <si>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</si>
  <si>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</si>
  <si>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</si>
  <si>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</si>
  <si>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</si>
  <si>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</si>
  <si>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</si>
  <si>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</si>
  <si>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</si>
  <si>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</si>
  <si>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</si>
  <si>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</si>
  <si>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</si>
  <si>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</si>
  <si>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</si>
  <si>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</si>
  <si>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</si>
  <si>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</si>
  <si>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</si>
  <si>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</si>
  <si>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</si>
  <si>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</si>
  <si>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</si>
  <si>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</si>
  <si>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</si>
  <si>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</si>
  <si>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</si>
  <si>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</si>
  <si>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</si>
  <si>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</si>
  <si>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</si>
  <si>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</si>
  <si>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</si>
  <si>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</si>
  <si>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</si>
  <si>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</si>
  <si>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</si>
  <si>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</si>
  <si>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</si>
  <si>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</si>
  <si>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</si>
  <si>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</si>
  <si>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</si>
  <si>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</si>
  <si>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</si>
  <si>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</si>
  <si>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</si>
  <si>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</si>
  <si>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</si>
  <si>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</si>
  <si>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</si>
  <si>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</si>
  <si>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</si>
  <si>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</si>
  <si>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</si>
  <si>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</si>
  <si>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</si>
  <si>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</si>
  <si>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</si>
  <si>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</si>
  <si>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</si>
  <si>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</si>
  <si>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</si>
  <si>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</si>
  <si>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</si>
  <si>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</si>
  <si>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</si>
  <si>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</si>
  <si>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</si>
  <si>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</si>
  <si>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</si>
  <si>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</si>
  <si>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</si>
  <si>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</si>
  <si>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</si>
  <si>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</si>
  <si>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</si>
  <si>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</si>
  <si>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</si>
  <si>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</si>
  <si>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</si>
  <si>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</si>
  <si>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</si>
  <si>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</si>
  <si>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</si>
  <si>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</si>
  <si>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</si>
  <si>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</si>
  <si>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</si>
  <si>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</si>
  <si>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</si>
  <si>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</si>
  <si>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</si>
  <si>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</si>
  <si>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</si>
  <si>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</si>
  <si>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</si>
  <si>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</si>
  <si>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</si>
  <si>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</si>
  <si>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</si>
  <si>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</si>
  <si>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</si>
  <si>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</si>
  <si>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</si>
  <si>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</si>
  <si>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</si>
  <si>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</si>
  <si>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</si>
  <si>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</si>
  <si>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</si>
  <si>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</si>
  <si>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</si>
  <si>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</si>
  <si>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</si>
  <si>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</si>
  <si>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</si>
  <si>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</si>
  <si>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</si>
  <si>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</si>
  <si>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</si>
  <si>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</si>
  <si>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</si>
  <si>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</si>
  <si>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</si>
  <si>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</si>
  <si>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</si>
  <si>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</si>
  <si>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</si>
  <si>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</si>
  <si>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</si>
  <si>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</si>
  <si>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</si>
  <si>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</si>
  <si>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</si>
  <si>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</si>
  <si>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</si>
  <si>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</si>
  <si>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</si>
  <si>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</si>
  <si>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</si>
  <si>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</si>
  <si>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</si>
  <si>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</si>
  <si>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</si>
  <si>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</si>
  <si>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</si>
  <si>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</si>
  <si>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</si>
  <si>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</si>
  <si>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</si>
  <si>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</si>
  <si>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</si>
  <si>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</si>
  <si>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</si>
  <si>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</si>
  <si>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</si>
  <si>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</si>
  <si>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</si>
  <si>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</si>
  <si>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</si>
  <si>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</si>
  <si>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</si>
  <si>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</si>
  <si>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</si>
  <si>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</si>
  <si>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</si>
  <si>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</si>
  <si>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</si>
  <si>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</si>
  <si>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</si>
  <si>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</si>
  <si>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</si>
  <si>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</si>
  <si>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</si>
  <si>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</si>
  <si>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</si>
  <si>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</si>
  <si>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</si>
  <si>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</si>
  <si>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</si>
  <si>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</si>
  <si>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</si>
  <si>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</si>
  <si>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</si>
  <si>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</si>
  <si>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</si>
  <si>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</si>
  <si>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</si>
  <si>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</si>
  <si>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</si>
  <si>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</si>
  <si>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</si>
  <si>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</si>
  <si>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</si>
  <si>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</si>
  <si>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</si>
  <si>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</si>
  <si>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</si>
  <si>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</si>
  <si>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</si>
  <si>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</si>
  <si>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</si>
  <si>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</si>
  <si>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</si>
  <si>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</si>
  <si>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</si>
  <si>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</si>
  <si>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</si>
  <si>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</si>
  <si>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</si>
  <si>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</si>
  <si>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</si>
  <si>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</si>
  <si>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</si>
  <si>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</si>
  <si>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</si>
  <si>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</si>
  <si>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</si>
  <si>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</si>
  <si>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</si>
  <si>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</si>
  <si>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</si>
  <si>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</si>
  <si>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</si>
  <si>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</si>
  <si>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</si>
  <si>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</si>
  <si>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</si>
  <si>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</si>
  <si>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</si>
  <si>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</si>
  <si>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</si>
  <si>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</si>
  <si>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</si>
  <si>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</si>
  <si>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</si>
  <si>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</si>
  <si>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</si>
  <si>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</si>
  <si>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</si>
  <si>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</si>
  <si>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</si>
  <si>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</si>
  <si>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</si>
  <si>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</si>
  <si>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</si>
  <si>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</si>
  <si>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</si>
  <si>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</si>
  <si>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</si>
  <si>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</si>
  <si>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</si>
  <si>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</si>
  <si>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</si>
  <si>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</si>
  <si>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</si>
  <si>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</si>
  <si>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</si>
  <si>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</si>
  <si>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</si>
  <si>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</si>
  <si>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</si>
  <si>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</si>
  <si>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</si>
  <si>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</si>
  <si>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</si>
  <si>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</si>
  <si>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</si>
  <si>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</si>
  <si>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</si>
  <si>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</si>
  <si>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</si>
  <si>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</si>
  <si>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</si>
  <si>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</si>
  <si>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</si>
  <si>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</si>
  <si>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</si>
  <si>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</si>
  <si>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</si>
  <si>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</si>
  <si>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</si>
  <si>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</si>
  <si>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</si>
  <si>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</si>
  <si>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</si>
  <si>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</si>
  <si>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</si>
  <si>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</si>
  <si>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</si>
  <si>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</si>
  <si>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</si>
  <si>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</si>
  <si>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</si>
  <si>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</si>
  <si>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</si>
  <si>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</si>
  <si>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</si>
  <si>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</si>
  <si>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</si>
  <si>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</si>
  <si>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</si>
  <si>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</si>
  <si>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</si>
  <si>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</si>
  <si>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</si>
  <si>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</si>
  <si>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</si>
  <si>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</si>
  <si>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</si>
  <si>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</si>
  <si>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</si>
  <si>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</si>
  <si>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</si>
  <si>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</si>
  <si>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</si>
  <si>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</si>
  <si>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</si>
  <si>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</si>
  <si>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</si>
  <si>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</si>
  <si>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</si>
  <si>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</si>
  <si>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</si>
  <si>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</si>
  <si>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</si>
  <si>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</si>
  <si>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</si>
  <si>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</si>
  <si>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</si>
  <si>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</si>
  <si>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</si>
  <si>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</si>
  <si>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</si>
  <si>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</si>
  <si>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</si>
  <si>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</si>
  <si>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</si>
  <si>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</si>
  <si>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</si>
  <si>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</si>
  <si>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</si>
  <si>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</si>
  <si>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</si>
  <si>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</si>
  <si>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</si>
  <si>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</si>
  <si>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</si>
  <si>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</si>
  <si>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</si>
  <si>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</si>
  <si>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</si>
  <si>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</si>
  <si>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</si>
  <si>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</si>
  <si>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</si>
  <si>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</si>
  <si>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</si>
  <si>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</si>
  <si>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</si>
  <si>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</si>
  <si>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</si>
  <si>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</si>
  <si>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</si>
  <si>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</si>
  <si>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</si>
  <si>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</si>
  <si>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</si>
  <si>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</si>
  <si>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</si>
  <si>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</si>
  <si>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</si>
  <si>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</si>
  <si>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</si>
  <si>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</si>
  <si>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</si>
  <si>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</si>
  <si>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</si>
  <si>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</si>
  <si>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</si>
  <si>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</si>
  <si>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</si>
  <si>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</si>
  <si>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</si>
  <si>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</si>
  <si>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</si>
  <si>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</si>
  <si>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</si>
  <si>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</si>
  <si>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</si>
  <si>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</si>
  <si>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</si>
  <si>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</si>
  <si>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</si>
  <si>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</si>
  <si>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</si>
  <si>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</si>
  <si>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</si>
  <si>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</si>
  <si>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</si>
  <si>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</si>
  <si>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</si>
  <si>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</si>
  <si>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</si>
  <si>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</si>
  <si>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</si>
  <si>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</si>
  <si>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</si>
  <si>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</si>
  <si>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</si>
  <si>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</si>
  <si>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</si>
  <si>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</si>
  <si>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</si>
  <si>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</si>
  <si>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</si>
  <si>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</si>
  <si>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</si>
  <si>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</si>
  <si>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</si>
  <si>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</si>
  <si>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</si>
  <si>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</si>
  <si>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</si>
  <si>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</si>
  <si>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</si>
  <si>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</si>
  <si>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</si>
  <si>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</si>
  <si>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</si>
  <si>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</si>
  <si>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</si>
  <si>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</si>
  <si>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</si>
  <si>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</si>
  <si>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</si>
  <si>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</si>
  <si>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</si>
  <si>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</si>
  <si>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</si>
  <si>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</si>
  <si>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</si>
  <si>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</si>
  <si>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</si>
  <si>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</si>
  <si>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</si>
  <si>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</si>
  <si>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</si>
  <si>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</si>
  <si>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</si>
  <si>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</si>
  <si>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</si>
  <si>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</si>
  <si>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</si>
  <si>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</si>
  <si>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</si>
  <si>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</si>
  <si>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</si>
  <si>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</si>
  <si>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</si>
  <si>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</si>
  <si>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</si>
  <si>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</si>
  <si>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</si>
  <si>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</si>
  <si>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</si>
  <si>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</si>
  <si>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</si>
  <si>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</si>
  <si>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</si>
  <si>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</si>
  <si>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</si>
  <si>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</si>
  <si>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</si>
  <si>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</si>
  <si>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</si>
  <si>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</si>
  <si>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</si>
  <si>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</si>
  <si>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</si>
  <si>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</si>
  <si>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</si>
  <si>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</si>
  <si>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</si>
  <si>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</si>
  <si>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</si>
  <si>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</si>
  <si>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</si>
  <si>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</si>
  <si>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</si>
  <si>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</si>
  <si>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</si>
  <si>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</si>
  <si>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</si>
  <si>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</si>
  <si>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</si>
  <si>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</si>
  <si>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</si>
  <si>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</si>
  <si>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</si>
  <si>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</si>
  <si>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</si>
  <si>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</si>
  <si>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</si>
  <si>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</si>
  <si>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</si>
  <si>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</si>
  <si>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</si>
  <si>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</si>
  <si>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</si>
  <si>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</si>
  <si>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</si>
  <si>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</si>
  <si>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</si>
  <si>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</si>
  <si>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</si>
  <si>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</si>
  <si>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</si>
  <si>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</si>
  <si>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</si>
  <si>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</si>
  <si>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</si>
  <si>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</si>
  <si>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</si>
  <si>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</si>
  <si>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</si>
  <si>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</si>
  <si>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</si>
  <si>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</si>
  <si>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</si>
  <si>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</si>
  <si>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</si>
  <si>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</si>
  <si>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</si>
  <si>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</si>
  <si>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</si>
  <si>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</si>
  <si>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</si>
  <si>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</si>
  <si>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</si>
  <si>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</si>
  <si>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</si>
  <si>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</si>
  <si>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</si>
  <si>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</si>
  <si>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</si>
  <si>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</si>
  <si>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</si>
  <si>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</si>
  <si>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</si>
  <si>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</si>
  <si>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</si>
  <si>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</si>
  <si>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</si>
  <si>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</si>
  <si>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</si>
  <si>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</si>
  <si>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</si>
  <si>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</si>
  <si>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</si>
  <si>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</si>
  <si>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</si>
  <si>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</si>
  <si>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</si>
  <si>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</si>
  <si>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</si>
  <si>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</si>
  <si>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</si>
  <si>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</si>
  <si>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</si>
  <si>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</si>
  <si>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</si>
  <si>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</si>
  <si>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</si>
  <si>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</si>
  <si>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</si>
  <si>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</si>
  <si>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</si>
  <si>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</si>
  <si>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</si>
  <si>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</si>
  <si>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</si>
  <si>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</si>
  <si>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</si>
  <si>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</si>
  <si>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</si>
  <si>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</si>
  <si>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</si>
  <si>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</si>
  <si>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</si>
  <si>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</si>
  <si>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</si>
  <si>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</si>
  <si>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</si>
  <si>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</si>
  <si>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</si>
  <si>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</si>
  <si>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</si>
  <si>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</si>
  <si>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</si>
  <si>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</si>
  <si>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</si>
  <si>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</si>
  <si>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</si>
  <si>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</si>
  <si>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</si>
  <si>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</si>
  <si>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</si>
  <si>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</si>
  <si>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</si>
  <si>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</si>
  <si>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</si>
  <si>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</si>
  <si>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</si>
  <si>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</si>
  <si>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</si>
  <si>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</si>
  <si>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</si>
  <si>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</si>
  <si>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</si>
  <si>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</si>
  <si>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</si>
  <si>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</si>
  <si>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</si>
  <si>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</si>
  <si>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</si>
  <si>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</si>
  <si>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</si>
  <si>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</si>
  <si>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</si>
  <si>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</si>
  <si>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</si>
  <si>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</si>
  <si>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</si>
  <si>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</si>
  <si>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</si>
  <si>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</si>
  <si>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</si>
  <si>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</si>
  <si>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</si>
  <si>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</si>
  <si>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</si>
  <si>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</si>
  <si>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</si>
  <si>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</si>
  <si>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</si>
  <si>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</si>
  <si>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</si>
  <si>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</si>
  <si>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</si>
  <si>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</si>
  <si>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</si>
  <si>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</si>
  <si>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</si>
  <si>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</si>
  <si>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</si>
  <si>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</si>
  <si>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</si>
  <si>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</si>
  <si>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</si>
  <si>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</si>
  <si>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</si>
  <si>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</si>
  <si>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</si>
  <si>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</si>
  <si>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</si>
  <si>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</si>
  <si>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</si>
  <si>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</si>
  <si>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</si>
  <si>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</si>
  <si>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</si>
  <si>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</si>
  <si>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</si>
  <si>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</si>
  <si>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</si>
  <si>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</si>
  <si>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</si>
  <si>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</si>
  <si>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</si>
  <si>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</si>
  <si>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</si>
  <si>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</si>
  <si>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</si>
  <si>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</si>
  <si>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</si>
  <si>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</si>
  <si>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</si>
  <si>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</si>
  <si>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</si>
  <si>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</si>
  <si>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</si>
  <si>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</si>
  <si>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</si>
  <si>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</si>
  <si>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</si>
  <si>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</si>
  <si>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</si>
  <si>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</si>
  <si>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</si>
  <si>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</si>
  <si>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</si>
  <si>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</si>
  <si>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</si>
  <si>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</si>
  <si>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</si>
  <si>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</si>
  <si>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</si>
  <si>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</si>
  <si>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</si>
  <si>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</si>
  <si>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</si>
  <si>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</si>
  <si>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</si>
  <si>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</si>
  <si>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</si>
  <si>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</si>
  <si>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</si>
  <si>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</si>
  <si>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</si>
  <si>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</si>
  <si>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</si>
  <si>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</si>
  <si>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</si>
  <si>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</si>
  <si>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</si>
  <si>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</si>
  <si>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</si>
  <si>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</si>
  <si>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</si>
  <si>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</si>
  <si>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</si>
  <si>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</si>
  <si>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</si>
  <si>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</si>
  <si>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</si>
  <si>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</si>
  <si>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</si>
  <si>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</si>
  <si>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</si>
  <si>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</si>
  <si>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</si>
  <si>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</si>
  <si>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</si>
  <si>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</si>
  <si>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</si>
  <si>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</si>
  <si>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</si>
  <si>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</si>
  <si>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</si>
  <si>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</si>
  <si>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</si>
  <si>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</si>
  <si>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</si>
  <si>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</si>
  <si>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</si>
  <si>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</si>
  <si>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</si>
  <si>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</si>
  <si>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</si>
  <si>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</si>
  <si>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</si>
  <si>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</si>
  <si>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</si>
  <si>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</si>
  <si>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</si>
  <si>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</si>
  <si>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</si>
  <si>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</si>
  <si>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</si>
  <si>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</si>
  <si>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</si>
  <si>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</si>
  <si>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</si>
  <si>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</si>
  <si>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</si>
  <si>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</si>
  <si>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</si>
  <si>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</si>
  <si>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</si>
  <si>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</si>
  <si>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</si>
  <si>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</si>
  <si>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</si>
  <si>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</si>
  <si>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</si>
  <si>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</si>
  <si>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</si>
  <si>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</si>
  <si>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</si>
  <si>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</si>
  <si>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</si>
  <si>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</si>
  <si>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</si>
  <si>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</si>
  <si>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</si>
  <si>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</si>
  <si>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</si>
  <si>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</si>
  <si>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</si>
  <si>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</si>
  <si>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</si>
  <si>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</si>
  <si>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</si>
  <si>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</si>
  <si>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</si>
  <si>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</si>
  <si>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</si>
  <si>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</si>
  <si>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</si>
  <si>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</si>
  <si>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</si>
  <si>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</si>
  <si>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</si>
  <si>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</si>
  <si>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</si>
  <si>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</si>
  <si>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</si>
  <si>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</si>
  <si>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</si>
  <si>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</si>
  <si>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</si>
  <si>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</si>
  <si>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</si>
  <si>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</si>
  <si>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</si>
  <si>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</si>
  <si>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</si>
  <si>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</si>
  <si>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</si>
  <si>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</si>
  <si>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</si>
  <si>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</si>
  <si>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</si>
  <si>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</si>
  <si>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</si>
  <si>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</si>
  <si>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</si>
  <si>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</si>
  <si>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</si>
  <si>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</si>
  <si>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</si>
  <si>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</si>
  <si>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</si>
  <si>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</si>
  <si>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</si>
  <si>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</si>
  <si>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</si>
  <si>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</si>
  <si>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</si>
  <si>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</si>
  <si>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</si>
  <si>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</si>
  <si>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</si>
  <si>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</si>
  <si>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</si>
  <si>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</si>
  <si>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</si>
  <si>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</si>
  <si>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</si>
  <si>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</si>
  <si>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</si>
  <si>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</si>
  <si>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</si>
  <si>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</si>
  <si>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</si>
  <si>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</si>
  <si>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</si>
  <si>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</si>
  <si>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</si>
  <si>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</si>
  <si>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</si>
  <si>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</si>
  <si>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</si>
  <si>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</si>
  <si>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</si>
  <si>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</si>
  <si>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</si>
  <si>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</si>
  <si>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</si>
  <si>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</si>
  <si>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</si>
  <si>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</si>
  <si>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</si>
  <si>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</si>
  <si>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</si>
  <si>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</si>
  <si>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</si>
  <si>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</si>
  <si>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</si>
  <si>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</si>
  <si>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</si>
  <si>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</si>
  <si>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</si>
  <si>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</si>
  <si>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</si>
  <si>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</si>
  <si>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</si>
  <si>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</si>
  <si>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</si>
  <si>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</si>
  <si>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</si>
  <si>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</si>
  <si>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</si>
  <si>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</si>
  <si>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</si>
  <si>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</si>
  <si>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</si>
  <si>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</si>
  <si>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</si>
  <si>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</si>
  <si>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</si>
  <si>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</si>
  <si>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</si>
  <si>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</si>
  <si>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</si>
  <si>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</si>
  <si>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</si>
  <si>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</si>
  <si>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</si>
  <si>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</si>
  <si>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</si>
  <si>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</si>
  <si>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</si>
  <si>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</si>
  <si>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</si>
  <si>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</si>
  <si>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</si>
  <si>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</si>
  <si>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</si>
  <si>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</si>
  <si>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</si>
  <si>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</si>
  <si>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</si>
  <si>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</si>
  <si>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</si>
  <si>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</si>
  <si>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</si>
  <si>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</si>
  <si>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</si>
  <si>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</si>
  <si>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</si>
  <si>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</si>
  <si>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</si>
  <si>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</si>
  <si>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</si>
  <si>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</si>
  <si>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</si>
  <si>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</si>
  <si>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</si>
  <si>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</si>
  <si>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</si>
  <si>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</si>
  <si>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</si>
  <si>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</si>
  <si>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</si>
  <si>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</si>
  <si>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</si>
  <si>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</si>
  <si>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</si>
  <si>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</si>
  <si>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</si>
  <si>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</si>
  <si>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</si>
  <si>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</si>
  <si>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</si>
  <si>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</si>
  <si>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</si>
  <si>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</si>
  <si>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</si>
  <si>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</si>
  <si>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</si>
  <si>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</si>
  <si>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</si>
  <si>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</si>
  <si>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</si>
  <si>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</si>
  <si>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</si>
  <si>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</si>
  <si>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</si>
  <si>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</si>
  <si>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</si>
  <si>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</si>
  <si>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</si>
  <si>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</si>
  <si>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</si>
  <si>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</si>
  <si>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</si>
  <si>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</si>
  <si>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</si>
  <si>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</si>
  <si>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</si>
  <si>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</si>
  <si>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</si>
  <si>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</si>
  <si>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</si>
  <si>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</si>
  <si>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</si>
  <si>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</si>
  <si>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</si>
  <si>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</si>
  <si>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</si>
  <si>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</si>
  <si>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</si>
  <si>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</si>
  <si>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</si>
  <si>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</si>
  <si>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</si>
  <si>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</si>
  <si>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</si>
  <si>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</si>
  <si>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</si>
  <si>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</si>
  <si>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</si>
  <si>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</si>
  <si>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</si>
  <si>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</si>
  <si>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</si>
  <si>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</si>
  <si>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</si>
  <si>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</si>
  <si>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</si>
  <si>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</si>
  <si>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</si>
  <si>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</si>
  <si>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</si>
  <si>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</si>
  <si>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</si>
  <si>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</si>
  <si>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</si>
  <si>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</si>
  <si>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</si>
  <si>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</si>
  <si>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</si>
  <si>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</si>
  <si>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</si>
  <si>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</si>
  <si>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</si>
  <si>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</si>
  <si>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</si>
  <si>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</si>
  <si>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</si>
  <si>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</si>
  <si>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</si>
  <si>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</si>
  <si>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</si>
  <si>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</si>
  <si>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</si>
  <si>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</si>
  <si>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</si>
  <si>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</si>
  <si>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</si>
  <si>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</si>
  <si>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</si>
  <si>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</si>
  <si>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</si>
  <si>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</si>
  <si>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</si>
  <si>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</si>
  <si>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</si>
  <si>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</si>
  <si>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</si>
  <si>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</si>
  <si>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</si>
  <si>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</si>
  <si>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</si>
  <si>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</si>
  <si>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</si>
  <si>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</si>
  <si>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</si>
  <si>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</si>
  <si>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</si>
  <si>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</si>
  <si>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</si>
  <si>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</si>
  <si>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</si>
  <si>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</si>
  <si>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</si>
  <si>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</si>
  <si>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</si>
  <si>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</si>
  <si>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</si>
  <si>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</si>
  <si>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</si>
  <si>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</si>
  <si>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</si>
  <si>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</si>
  <si>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</si>
  <si>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</si>
  <si>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</si>
  <si>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</si>
  <si>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</si>
  <si>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</si>
  <si>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</si>
  <si>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</si>
  <si>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</si>
  <si>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</si>
  <si>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</si>
  <si>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</si>
  <si>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</si>
  <si>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</si>
  <si>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</si>
  <si>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</si>
  <si>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</si>
  <si>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</si>
  <si>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</si>
  <si>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</si>
  <si>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</si>
  <si>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</si>
  <si>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</si>
  <si>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</si>
  <si>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</si>
  <si>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</si>
  <si>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</si>
  <si>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</si>
  <si>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</si>
  <si>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</si>
  <si>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</si>
  <si>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</si>
  <si>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</si>
  <si>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</si>
  <si>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</si>
  <si>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</si>
  <si>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</si>
  <si>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</si>
  <si>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</si>
  <si>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</si>
  <si>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</si>
  <si>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</si>
  <si>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</si>
  <si>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</si>
  <si>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</si>
  <si>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</si>
  <si>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</si>
  <si>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</si>
  <si>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</si>
  <si>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</si>
  <si>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</si>
  <si>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</si>
  <si>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</si>
  <si>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</si>
  <si>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</si>
  <si>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</si>
  <si>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</si>
  <si>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</si>
  <si>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</si>
  <si>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</si>
  <si>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</si>
  <si>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</si>
  <si>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</si>
  <si>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</si>
  <si>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</si>
  <si>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</si>
  <si>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</si>
  <si>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</si>
  <si>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</si>
  <si>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</si>
  <si>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</si>
  <si>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</si>
  <si>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</si>
  <si>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</si>
  <si>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</si>
  <si>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</si>
  <si>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</si>
  <si>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</si>
  <si>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</si>
  <si>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</si>
  <si>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</si>
  <si>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</si>
  <si>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</si>
  <si>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</si>
  <si>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</si>
  <si>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</si>
  <si>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</si>
  <si>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</si>
  <si>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</si>
  <si>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</si>
  <si>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</si>
  <si>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</si>
  <si>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</si>
  <si>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</si>
  <si>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</si>
  <si>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</si>
  <si>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</si>
  <si>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</si>
  <si>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</si>
  <si>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</si>
  <si>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</si>
  <si>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</si>
  <si>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</si>
  <si>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</si>
  <si>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</si>
  <si>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</si>
  <si>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</si>
  <si>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</si>
  <si>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</si>
  <si>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</si>
  <si>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</si>
  <si>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</si>
  <si>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</si>
  <si>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</si>
  <si>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</si>
  <si>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</si>
  <si>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</si>
  <si>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</si>
  <si>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</si>
  <si>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</si>
  <si>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</si>
  <si>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</si>
  <si>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</si>
  <si>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</si>
  <si>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</si>
  <si>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</si>
  <si>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</si>
  <si>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</si>
  <si>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</si>
  <si>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</si>
  <si>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</si>
  <si>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</si>
  <si>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</si>
  <si>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</si>
  <si>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</si>
  <si>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</si>
  <si>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</si>
  <si>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</si>
  <si>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</si>
  <si>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</si>
  <si>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</si>
  <si>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</si>
  <si>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</si>
  <si>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</si>
  <si>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</si>
  <si>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</si>
  <si>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</si>
  <si>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</si>
  <si>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</si>
  <si>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</si>
  <si>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</si>
  <si>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</si>
  <si>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</si>
  <si>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</si>
  <si>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</si>
  <si>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</si>
  <si>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</si>
  <si>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</si>
  <si>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</si>
  <si>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</si>
  <si>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</si>
  <si>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</si>
  <si>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</si>
  <si>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</si>
  <si>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</si>
  <si>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</si>
  <si>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</si>
  <si>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</si>
  <si>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</si>
  <si>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</si>
  <si>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</si>
  <si>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</si>
  <si>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</si>
  <si>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</si>
  <si>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</si>
  <si>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</si>
  <si>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</si>
  <si>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</si>
  <si>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</si>
  <si>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</si>
  <si>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</si>
  <si>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</si>
  <si>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</si>
  <si>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</si>
  <si>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</si>
  <si>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</si>
  <si>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</si>
  <si>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</si>
  <si>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</si>
  <si>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</si>
  <si>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</si>
  <si>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</si>
  <si>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</si>
  <si>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</si>
  <si>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</si>
  <si>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</si>
  <si>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</si>
  <si>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</si>
  <si>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</si>
  <si>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</si>
  <si>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</si>
  <si>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</si>
  <si>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</si>
  <si>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</si>
  <si>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</si>
  <si>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</si>
  <si>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</si>
  <si>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</si>
  <si>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</si>
  <si>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</si>
  <si>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</si>
  <si>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</si>
  <si>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</si>
  <si>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</si>
  <si>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</si>
  <si>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</si>
  <si>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</si>
  <si>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</si>
  <si>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</si>
  <si>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</si>
  <si>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</si>
  <si>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</si>
  <si>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</si>
  <si>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</si>
  <si>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</si>
  <si>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</si>
  <si>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</si>
  <si>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</si>
  <si>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</si>
  <si>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</si>
  <si>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</si>
  <si>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</si>
  <si>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</si>
  <si>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</si>
  <si>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</si>
  <si>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</si>
  <si>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</si>
  <si>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</si>
  <si>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</si>
  <si>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</si>
  <si>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</si>
  <si>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</si>
  <si>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</si>
  <si>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</si>
  <si>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</si>
  <si>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</si>
  <si>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</si>
  <si>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</si>
  <si>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</si>
  <si>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</si>
  <si>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</si>
  <si>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</si>
  <si>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</si>
  <si>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</si>
  <si>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</si>
  <si>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</si>
  <si>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</si>
  <si>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</si>
  <si>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</si>
  <si>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</si>
  <si>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</si>
  <si>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</si>
  <si>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</si>
  <si>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</si>
  <si>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</si>
  <si>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</si>
  <si>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</si>
  <si>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</si>
  <si>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</si>
  <si>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</si>
  <si>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</si>
  <si>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</si>
  <si>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</si>
  <si>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</si>
  <si>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</si>
  <si>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</si>
  <si>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</si>
  <si>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</si>
  <si>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</si>
  <si>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</si>
  <si>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</si>
  <si>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</si>
  <si>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</si>
  <si>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</si>
  <si>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</si>
  <si>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</si>
  <si>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</si>
  <si>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</si>
  <si>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</si>
  <si>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</si>
  <si>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</si>
  <si>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</si>
  <si>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</si>
  <si>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</si>
  <si>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</si>
  <si>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</si>
  <si>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</si>
  <si>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</si>
  <si>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</si>
  <si>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</si>
  <si>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</si>
  <si>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</si>
  <si>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</si>
  <si>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</si>
  <si>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</si>
  <si>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</si>
  <si>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</si>
  <si>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</si>
  <si>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</si>
  <si>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</si>
  <si>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</si>
  <si>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</si>
  <si>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</si>
  <si>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</si>
  <si>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</si>
  <si>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</si>
  <si>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</si>
  <si>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</si>
  <si>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</si>
  <si>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</si>
  <si>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</si>
  <si>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</si>
  <si>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</si>
  <si>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</si>
  <si>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</si>
  <si>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</si>
  <si>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</si>
  <si>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</si>
  <si>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</si>
  <si>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</si>
  <si>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</si>
  <si>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</si>
  <si>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</si>
  <si>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</si>
  <si>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</si>
  <si>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</si>
  <si>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</si>
  <si>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</si>
  <si>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</si>
  <si>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</si>
  <si>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</si>
  <si>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</si>
  <si>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</si>
  <si>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</si>
  <si>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</si>
  <si>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</si>
  <si>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</si>
  <si>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</si>
  <si>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</si>
  <si>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</si>
  <si>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</si>
  <si>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</si>
  <si>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</si>
  <si>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</si>
  <si>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</si>
  <si>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</si>
  <si>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</si>
  <si>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</si>
  <si>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</si>
  <si>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</si>
  <si>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</si>
  <si>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</si>
  <si>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</si>
  <si>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</si>
  <si>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</si>
  <si>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</si>
  <si>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</si>
  <si>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</si>
  <si>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</si>
  <si>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</si>
  <si>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</si>
  <si>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</si>
  <si>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</si>
  <si>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</si>
  <si>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</si>
  <si>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</si>
  <si>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</si>
  <si>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</si>
  <si>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</si>
  <si>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</si>
  <si>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</si>
  <si>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</si>
  <si>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</si>
  <si>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</si>
  <si>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</si>
  <si>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</si>
  <si>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</si>
  <si>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</si>
  <si>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</si>
  <si>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</si>
  <si>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</si>
  <si>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</si>
  <si>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</si>
  <si>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</si>
  <si>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</si>
  <si>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</si>
  <si>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</si>
  <si>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</si>
  <si>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</si>
  <si>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</si>
  <si>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</si>
  <si>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</si>
  <si>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</si>
  <si>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</si>
  <si>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</si>
  <si>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</si>
  <si>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</si>
  <si>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</si>
  <si>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</si>
  <si>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</si>
  <si>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</si>
  <si>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</si>
  <si>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</si>
  <si>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</si>
  <si>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</si>
  <si>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</si>
  <si>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</si>
  <si>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</si>
  <si>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</si>
  <si>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</si>
  <si>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</si>
  <si>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</si>
  <si>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</si>
  <si>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</si>
  <si>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</si>
  <si>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</si>
  <si>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</si>
  <si>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</si>
  <si>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</si>
  <si>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</si>
  <si>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</si>
  <si>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</si>
  <si>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</si>
  <si>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</si>
  <si>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</si>
  <si>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</si>
  <si>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</si>
  <si>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</si>
  <si>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</si>
  <si>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</si>
  <si>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</si>
  <si>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</si>
  <si>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</si>
  <si>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</si>
  <si>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</si>
  <si>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</si>
  <si>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</si>
  <si>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</si>
  <si>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</si>
  <si>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</si>
  <si>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</si>
  <si>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</si>
  <si>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</si>
  <si>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</si>
  <si>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</si>
  <si>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</si>
  <si>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</si>
  <si>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</si>
  <si>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</si>
  <si>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</si>
  <si>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</si>
  <si>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</si>
  <si>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</si>
  <si>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</si>
  <si>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</si>
  <si>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</si>
  <si>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</si>
  <si>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</si>
  <si>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</si>
  <si>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</si>
  <si>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</si>
  <si>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</si>
  <si>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</si>
  <si>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</si>
  <si>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</si>
  <si>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</si>
  <si>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</si>
  <si>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</si>
  <si>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</si>
  <si>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</si>
  <si>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</si>
  <si>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</si>
  <si>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</si>
  <si>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</si>
  <si>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</si>
  <si>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</si>
  <si>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</si>
  <si>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</si>
  <si>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</si>
  <si>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</si>
  <si>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</si>
  <si>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</si>
  <si>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</si>
  <si>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</si>
  <si>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</si>
  <si>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</si>
  <si>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</si>
  <si>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</si>
  <si>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</si>
  <si>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</si>
  <si>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</si>
  <si>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</si>
  <si>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</si>
  <si>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</si>
  <si>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</si>
  <si>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</si>
  <si>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</si>
  <si>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</si>
  <si>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</si>
  <si>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</si>
  <si>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</si>
  <si>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</si>
  <si>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</si>
  <si>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</si>
  <si>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</si>
  <si>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</si>
  <si>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</si>
  <si>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</si>
  <si>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</si>
  <si>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</si>
  <si>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</si>
  <si>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</si>
  <si>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</si>
  <si>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</si>
  <si>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</si>
  <si>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</si>
  <si>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</si>
  <si>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</si>
  <si>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</si>
  <si>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</si>
  <si>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</si>
  <si>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</si>
  <si>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</si>
  <si>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</si>
  <si>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</si>
  <si>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</si>
  <si>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</si>
  <si>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</si>
  <si>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</si>
  <si>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</si>
  <si>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</si>
  <si>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</si>
  <si>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</si>
  <si>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</si>
  <si>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</si>
  <si>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</si>
  <si>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</si>
  <si>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</si>
  <si>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</si>
  <si>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</si>
  <si>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</si>
  <si>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</si>
  <si>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</si>
  <si>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</si>
  <si>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</si>
  <si>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</si>
  <si>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</si>
  <si>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</si>
  <si>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</si>
  <si>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</si>
  <si>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</si>
  <si>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</si>
  <si>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</si>
  <si>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</si>
  <si>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</si>
  <si>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</si>
  <si>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</si>
  <si>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</si>
  <si>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</si>
  <si>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</si>
  <si>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</si>
  <si>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</si>
  <si>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</si>
  <si>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</si>
  <si>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</si>
  <si>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</si>
  <si>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</si>
  <si>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</si>
  <si>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</si>
  <si>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</si>
  <si>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</si>
  <si>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</si>
  <si>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</si>
  <si>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</si>
  <si>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</si>
  <si>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</si>
  <si>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</si>
  <si>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</si>
  <si>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</si>
  <si>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</si>
  <si>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</si>
  <si>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</si>
  <si>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</si>
  <si>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</si>
  <si>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</si>
  <si>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</si>
  <si>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</si>
  <si>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</si>
  <si>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</si>
  <si>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</si>
  <si>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</si>
  <si>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</si>
  <si>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</si>
  <si>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</si>
  <si>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</si>
  <si>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</si>
  <si>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</si>
  <si>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</si>
  <si>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</si>
  <si>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</si>
  <si>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</si>
  <si>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</si>
  <si>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</si>
  <si>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</si>
  <si>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</si>
  <si>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</si>
  <si>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</si>
  <si>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</si>
  <si>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</si>
  <si>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</si>
  <si>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</si>
  <si>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</si>
  <si>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</si>
  <si>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</si>
  <si>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</si>
  <si>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</si>
  <si>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</si>
  <si>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</si>
  <si>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</si>
  <si>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</si>
  <si>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</si>
  <si>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</si>
  <si>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</si>
  <si>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</si>
  <si>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</si>
  <si>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</si>
  <si>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</si>
  <si>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</si>
  <si>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</si>
  <si>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</si>
  <si>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</si>
  <si>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</si>
  <si>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</si>
  <si>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</si>
  <si>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</si>
  <si>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</si>
  <si>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</si>
  <si>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</si>
  <si>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</si>
  <si>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</si>
  <si>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</si>
  <si>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</si>
  <si>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</si>
  <si>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</si>
  <si>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</si>
  <si>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</si>
  <si>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</si>
  <si>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</si>
  <si>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</si>
  <si>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</si>
  <si>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</si>
  <si>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</si>
  <si>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</si>
  <si>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</si>
  <si>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</si>
  <si>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</si>
  <si>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</si>
  <si>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</si>
  <si>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</si>
  <si>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</si>
  <si>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</si>
  <si>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</si>
  <si>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</si>
  <si>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</si>
  <si>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</si>
  <si>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</si>
  <si>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</si>
  <si>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</si>
  <si>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</si>
  <si>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</si>
  <si>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</si>
  <si>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</si>
  <si>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</si>
  <si>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</si>
  <si>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</si>
  <si>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</si>
  <si>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</si>
  <si>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</si>
  <si>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</si>
  <si>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</si>
  <si>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</si>
  <si>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</si>
  <si>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</si>
  <si>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</si>
  <si>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</si>
  <si>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</si>
  <si>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</si>
  <si>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</si>
  <si>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</si>
  <si>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</si>
  <si>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</si>
  <si>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</si>
  <si>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</si>
  <si>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</si>
  <si>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</si>
  <si>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</si>
  <si>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</si>
  <si>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</si>
  <si>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</si>
  <si>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</si>
  <si>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</si>
  <si>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</si>
  <si>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</si>
  <si>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</si>
  <si>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</si>
  <si>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</si>
  <si>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</si>
  <si>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</si>
  <si>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</si>
  <si>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</si>
  <si>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</si>
  <si>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</si>
  <si>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</si>
  <si>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</si>
  <si>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</si>
  <si>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</si>
  <si>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</si>
  <si>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</si>
  <si>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</si>
  <si>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</si>
  <si>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</si>
  <si>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</si>
  <si>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</si>
  <si>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</si>
  <si>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</si>
  <si>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</si>
  <si>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</si>
  <si>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</si>
  <si>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</si>
  <si>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</si>
  <si>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</si>
  <si>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</si>
  <si>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</si>
  <si>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</si>
  <si>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</si>
  <si>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</si>
  <si>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</si>
  <si>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</si>
  <si>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</si>
  <si>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</si>
  <si>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</si>
  <si>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</si>
  <si>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</si>
  <si>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</si>
  <si>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</si>
  <si>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</si>
  <si>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</si>
  <si>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</si>
  <si>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</si>
  <si>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</si>
  <si>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</si>
  <si>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</si>
  <si>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</si>
  <si>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</si>
  <si>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</si>
  <si>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</si>
  <si>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</si>
  <si>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</si>
  <si>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</si>
  <si>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</si>
  <si>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</si>
  <si>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</si>
  <si>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</si>
  <si>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</si>
  <si>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</si>
  <si>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</si>
  <si>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</si>
  <si>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</si>
  <si>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</si>
  <si>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</si>
  <si>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</si>
  <si>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</si>
  <si>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</si>
  <si>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</si>
  <si>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</si>
  <si>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</si>
  <si>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</si>
  <si>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</si>
  <si>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</si>
  <si>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</si>
  <si>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</si>
  <si>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</si>
  <si>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</si>
  <si>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</si>
  <si>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</si>
  <si>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</si>
  <si>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</si>
  <si>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</si>
  <si>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</si>
  <si>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</si>
  <si>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</si>
  <si>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</si>
  <si>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</si>
  <si>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</si>
  <si>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</si>
  <si>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</si>
  <si>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</si>
  <si>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</si>
  <si>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</si>
  <si>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</si>
  <si>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</si>
  <si>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</si>
  <si>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</si>
  <si>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</si>
  <si>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</si>
  <si>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</si>
  <si>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</si>
  <si>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</si>
  <si>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</si>
  <si>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</si>
  <si>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</si>
  <si>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</si>
  <si>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</si>
  <si>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</si>
  <si>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</si>
  <si>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</si>
  <si>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</si>
  <si>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</si>
  <si>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</si>
  <si>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</si>
  <si>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</si>
  <si>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</si>
  <si>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</si>
  <si>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</si>
  <si>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</si>
  <si>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</si>
  <si>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</si>
  <si>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</si>
  <si>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</si>
  <si>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</si>
  <si>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</si>
  <si>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</si>
  <si>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</si>
  <si>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</si>
  <si>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</si>
  <si>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</si>
  <si>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</si>
  <si>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</si>
  <si>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</si>
  <si>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</si>
  <si>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</si>
  <si>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</si>
  <si>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</si>
  <si>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</si>
  <si>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</si>
  <si>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</si>
  <si>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</si>
  <si>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</si>
  <si>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</si>
  <si>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</si>
  <si>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</si>
  <si>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</si>
  <si>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</si>
  <si>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</si>
  <si>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</si>
  <si>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</si>
  <si>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</si>
  <si>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</si>
  <si>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</si>
  <si>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</si>
  <si>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</si>
  <si>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</si>
  <si>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</si>
  <si>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</si>
  <si>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</si>
  <si>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</si>
  <si>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</si>
  <si>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</si>
  <si>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</si>
  <si>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</si>
  <si>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</si>
  <si>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</si>
  <si>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</si>
  <si>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</si>
  <si>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</si>
  <si>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</si>
  <si>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</si>
  <si>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</si>
  <si>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</si>
  <si>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</si>
  <si>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</si>
  <si>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</si>
  <si>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</si>
  <si>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</si>
  <si>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</si>
  <si>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</si>
  <si>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</si>
  <si>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</si>
  <si>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</si>
  <si>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</si>
  <si>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</si>
  <si>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</si>
  <si>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</si>
  <si>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</si>
  <si>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</si>
  <si>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</si>
  <si>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</si>
  <si>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</si>
  <si>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</si>
  <si>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</si>
  <si>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</si>
  <si>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</si>
  <si>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</si>
  <si>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</si>
  <si>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</si>
  <si>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</si>
  <si>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</si>
  <si>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</si>
  <si>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</si>
  <si>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</si>
  <si>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</si>
  <si>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</si>
  <si>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</si>
  <si>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</si>
  <si>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</si>
  <si>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</si>
  <si>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</si>
  <si>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</si>
  <si>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</si>
  <si>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</si>
  <si>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</si>
  <si>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</si>
  <si>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</si>
  <si>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</si>
  <si>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</si>
  <si>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</si>
  <si>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</si>
  <si>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</si>
  <si>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</si>
  <si>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</si>
  <si>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</si>
  <si>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</si>
  <si>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</si>
  <si>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</si>
  <si>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</si>
  <si>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</si>
  <si>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</si>
  <si>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</si>
  <si>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</si>
  <si>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</si>
  <si>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</si>
  <si>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</si>
  <si>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</si>
  <si>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</si>
  <si>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</si>
  <si>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</si>
  <si>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</si>
  <si>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</si>
  <si>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</si>
  <si>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</si>
  <si>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</si>
  <si>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</si>
  <si>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</si>
  <si>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</si>
  <si>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</si>
  <si>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</si>
  <si>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</si>
  <si>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</si>
  <si>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</si>
  <si>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</si>
  <si>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</si>
  <si>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</si>
  <si>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</si>
  <si>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</si>
  <si>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</si>
  <si>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</si>
  <si>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</si>
  <si>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</si>
  <si>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</si>
  <si>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</si>
  <si>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</si>
  <si>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</si>
  <si>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</si>
  <si>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</si>
  <si>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</si>
  <si>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</si>
  <si>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</si>
  <si>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</si>
  <si>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</si>
  <si>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</si>
  <si>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</si>
  <si>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</si>
  <si>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</si>
  <si>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</si>
  <si>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</si>
  <si>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</si>
  <si>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</si>
  <si>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</si>
  <si>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</si>
  <si>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</si>
  <si>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</si>
  <si>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</si>
  <si>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</si>
  <si>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</si>
  <si>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</si>
  <si>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</si>
  <si>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</si>
  <si>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</si>
  <si>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</si>
  <si>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</si>
  <si>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</si>
  <si>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</si>
  <si>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</si>
  <si>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</si>
  <si>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</si>
  <si>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</si>
  <si>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</si>
  <si>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</si>
  <si>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</si>
  <si>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</si>
  <si>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</si>
  <si>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</si>
  <si>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</si>
  <si>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</si>
  <si>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</si>
  <si>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</si>
  <si>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</si>
  <si>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</si>
  <si>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</si>
  <si>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</si>
  <si>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</si>
  <si>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</si>
  <si>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</si>
  <si>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</si>
  <si>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</si>
  <si>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</si>
  <si>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</si>
  <si>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</si>
  <si>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</si>
  <si>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</si>
  <si>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</si>
  <si>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</si>
  <si>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</si>
  <si>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</si>
  <si>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</si>
  <si>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</si>
  <si>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</si>
  <si>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</si>
  <si>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</si>
  <si>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</si>
  <si>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</si>
  <si>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</si>
  <si>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</si>
  <si>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</si>
  <si>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</si>
  <si>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</si>
  <si>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</si>
  <si>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</si>
  <si>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</si>
  <si>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</si>
  <si>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</si>
  <si>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</si>
  <si>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</si>
  <si>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</si>
  <si>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</si>
  <si>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</si>
  <si>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</si>
  <si>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</si>
  <si>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</si>
  <si>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</si>
  <si>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</si>
  <si>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</si>
  <si>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</si>
  <si>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</si>
  <si>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</si>
  <si>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</si>
  <si>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</si>
  <si>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</si>
  <si>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</si>
  <si>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</si>
  <si>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</si>
  <si>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</si>
  <si>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</si>
  <si>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</si>
  <si>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</si>
  <si>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</si>
  <si>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</si>
  <si>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</si>
  <si>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</si>
  <si>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</si>
  <si>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</si>
  <si>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</si>
  <si>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</si>
  <si>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</si>
  <si>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</si>
  <si>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</si>
  <si>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</si>
  <si>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</si>
  <si>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</si>
  <si>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</si>
  <si>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</si>
  <si>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</si>
  <si>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</si>
  <si>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</si>
  <si>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</si>
  <si>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</si>
  <si>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</si>
  <si>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</si>
  <si>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</si>
  <si>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</si>
  <si>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</si>
  <si>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</si>
  <si>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</si>
  <si>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</si>
  <si>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</si>
  <si>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</si>
  <si>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</si>
  <si>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</si>
  <si>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</si>
  <si>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</si>
  <si>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</si>
  <si>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</si>
  <si>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</si>
  <si>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</si>
  <si>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</si>
  <si>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</si>
  <si>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</si>
  <si>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</si>
  <si>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</si>
  <si>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</si>
  <si>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</si>
  <si>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</si>
  <si>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</si>
  <si>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</si>
  <si>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</si>
  <si>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</si>
  <si>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</si>
  <si>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</si>
  <si>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</si>
  <si>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</si>
  <si>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</si>
  <si>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</si>
  <si>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</si>
  <si>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</si>
  <si>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</si>
  <si>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</si>
  <si>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</si>
  <si>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</si>
  <si>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</si>
  <si>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</si>
  <si>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</si>
  <si>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</si>
  <si>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</si>
  <si>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</si>
  <si>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</si>
  <si>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</si>
  <si>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</si>
  <si>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</si>
  <si>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</si>
  <si>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</si>
  <si>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</si>
  <si>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</si>
  <si>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</si>
  <si>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</si>
  <si>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</si>
  <si>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</si>
  <si>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</si>
  <si>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</si>
  <si>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</si>
  <si>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</si>
  <si>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</si>
  <si>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</si>
  <si>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</si>
  <si>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</si>
  <si>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</si>
  <si>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</si>
  <si>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</si>
  <si>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</si>
  <si>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</si>
  <si>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</si>
  <si>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</si>
  <si>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</si>
  <si>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</si>
  <si>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</si>
  <si>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</si>
  <si>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</si>
  <si>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</si>
  <si>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</si>
  <si>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</si>
  <si>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</si>
  <si>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</si>
  <si>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</si>
  <si>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</si>
  <si>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</si>
  <si>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</si>
  <si>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</si>
  <si>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</si>
  <si>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</si>
  <si>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</si>
  <si>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</si>
  <si>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</si>
  <si>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</si>
  <si>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</si>
  <si>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</si>
  <si>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</si>
  <si>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</si>
  <si>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</si>
  <si>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</si>
  <si>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</si>
  <si>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</si>
  <si>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</si>
  <si>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</si>
  <si>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</si>
  <si>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</si>
  <si>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</si>
  <si>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</si>
  <si>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</si>
  <si>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</si>
  <si>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</si>
  <si>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</si>
  <si>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</si>
  <si>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</si>
  <si>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</si>
  <si>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</si>
  <si>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</si>
  <si>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</si>
  <si>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</si>
  <si>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</si>
  <si>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</si>
  <si>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</si>
  <si>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</si>
  <si>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</si>
  <si>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</si>
  <si>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</si>
  <si>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</si>
  <si>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</si>
  <si>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</si>
  <si>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</si>
  <si>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</si>
  <si>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</si>
  <si>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</si>
  <si>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</si>
  <si>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</si>
  <si>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</si>
  <si>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</si>
  <si>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</si>
  <si>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</si>
  <si>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</si>
  <si>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</si>
  <si>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</si>
  <si>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</si>
  <si>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</si>
  <si>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</si>
  <si>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</si>
  <si>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</si>
  <si>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</si>
  <si>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</si>
  <si>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</si>
  <si>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</si>
  <si>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</si>
  <si>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</si>
  <si>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</si>
  <si>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</si>
  <si>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</si>
  <si>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</si>
  <si>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</si>
  <si>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</si>
  <si>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</si>
  <si>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</si>
  <si>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</si>
  <si>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</si>
  <si>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</si>
  <si>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</si>
  <si>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</si>
  <si>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</si>
  <si>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</si>
  <si>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</si>
  <si>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</si>
  <si>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</si>
  <si>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</si>
  <si>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</si>
  <si>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t>
  </si>
  <si>
    <t xml:space="preserve">RIY0818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</si>
  <si>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</si>
  <si>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</si>
  <si>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</si>
  <si>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</si>
  <si>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</si>
  <si>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</si>
  <si>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</si>
  <si>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</si>
  <si>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</si>
  <si>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</si>
  <si>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</si>
  <si>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</si>
  <si>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</si>
  <si>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</si>
  <si>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</si>
  <si>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</si>
  <si>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</si>
  <si>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</si>
  <si>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</si>
  <si>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</si>
  <si>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</si>
  <si>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TT-20251208-01207</t>
  </si>
  <si>
    <t>scattered sites HAJ0127 &amp; HAJ0120 /  Sceco black out on HAJJ area , Teams secured HUb sites by PG</t>
  </si>
  <si>
    <t>PCM-20251208-00002453</t>
  </si>
  <si>
    <t xml:space="preserve">EM team need 30 min </t>
  </si>
  <si>
    <t>PCM-20251208-00002368</t>
  </si>
  <si>
    <t>TLT9482 Access night issue,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</si>
</sst>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3" totalsRowShown="0" headerRowDxfId="96" dataDxfId="95" headerRowBorderDxfId="93" tableBorderDxfId="94" totalsRowBorderDxfId="92">
  <autoFilter ref="A1:L1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9" totalsRowShown="0" headerRowDxfId="79" dataDxfId="78" headerRowBorderDxfId="76" tableBorderDxfId="77" totalsRowBorderDxfId="75">
  <autoFilter ref="A1:L2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6" totalsRowShown="0" headerRowDxfId="13" tableBorderDxfId="12">
  <autoFilter ref="A1:L3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3"/>
  <sheetViews>
    <sheetView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336.979540972221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45999.927966898147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45999.927966898147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45999.927966898147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45999.927966898147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45999.927966898147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45999.927966898147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45999.927966898147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45999.927966898147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45999.927966898147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45999.927966898147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45999.927966898147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45999.927966898147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45999.927966898147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45999.927966898147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45999.927966898147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45999.927966898147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45999.927966898147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45999.927966898147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45999.927966898147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45999.927966898147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45999.927966898147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45999.927966898147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45999.927966898147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45999.927966898147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45999.927966898147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45999.927966898147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45999.927966898147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45999.927966898147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45999.927966898147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45999.927966898147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45999.927966898147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45999.927966898147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45999.927966898147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45999.927966898147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45999.927966898147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45999.927966898147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45999.927966898147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45999.927966898147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45999.927966898147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45999.927966898147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45999.927966898147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45999.927966898147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45999.927966898147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45999.927966898147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45999.927966898147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45999.927966898147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45999.927966898147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45999.927966898147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45999.927966898147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45999.927966898147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45999.927966898147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45999.927966898147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45999.927966898147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45999.927966898147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45999.927966898147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45999.927966898147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45999.927966898147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45999.927966898147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45999.927966898147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45999.927966898147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45999.927966898147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45999.927966898147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45999.927966898147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45999.927966898147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45999.927966898147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45999.927966898147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45999.927966898147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45999.927966898147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45999.927966898147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45999.927966898147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45999.927966898147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45999.927966898147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45999.927966898147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45999.927966898147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45999.927966898147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45999.927966898147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45999.927966898147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45999.927966898147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45999.927966898147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45999.927966898147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45999.927966898147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45999.927966898147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45999.927966898147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45999.927966898147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45999.927966898147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45999.927966898147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45999.927966898147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45999.927966898147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45999.927966898147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45999.927966898147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45999.927966898147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45999.927966898147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45999.927966898147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45999.927966898147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45999.927966898147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45999.927966898147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45999.927966898147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45999.927966898147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45999.927966898147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45999.927966898147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45999.927966898147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45999.927966898147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45999.927966898147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45999.927966898147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45999.927966898147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45999.927966898147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45999.927966898147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45999.927966898147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45999.927966898147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45999.927966898147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45999.927966898147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45999.927966898147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45999.927966898147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45999.927966898147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45999.927966898147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45999.927966898147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45999.927966898147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45999.927966898147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45999.927966898147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45999.927966898147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45999.927966898147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45999.927966898147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45999.927966898147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45999.927966898147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45999.927966898147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45999.927966898147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45999.927966898147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45999.927966898147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45999.927966898147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45999.927966898147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45999.927966898147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45999.927966898147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45999.927966898147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45999.927966898147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45999.927966898147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45999.927966898147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45999.927966898147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45999.927966898147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45999.927966898147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45999.927966898147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45999.927966898147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45999.927966898147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45999.927966898147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45999.927966898147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45999.927966898147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45999.927966898147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45999.927966898147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45999.927966898147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45999.927966898147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45999.927966898147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45999.927966898147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45999.927966898147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45999.927966898147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45999.927966898147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45999.927966898147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45999.927966898147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45999.927966898147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45999.927966898147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45999.927966898147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45999.927966898147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45999.927966898147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45999.927966898147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45999.927966898147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45999.927966898147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45999.927966898147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45999.927966898147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45999.927966898147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45999.927966898147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45999.927966898147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45999.927966898147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45999.927966898147</v>
      </c>
      <c r="H173" s="122"/>
      <c r="I173" s="124" t="str">
        <f>IFERROR(VLOOKUP(D173,DB!A:F,6,0),"")</f>
        <v/>
      </c>
      <c r="J173" s="124" t="str">
        <f>IFERROR(VLOOKUP(D173,DB!A:G,7,0),"")</f>
        <v/>
      </c>
      <c r="K173" s="120"/>
      <c r="L173" s="119" t="str">
        <f>IFERROR(VLOOKUP(D173,DB!A:I,9,0),"")</f>
        <v/>
      </c>
    </row>
  </sheetData>
  <customSheetViews>
    <customSheetView guid="{F6042A99-DD27-4453-835D-0834D95730CC}" filter="1" showAutoFilter="1">
      <pageMargins left="0" right="0" top="0" bottom="0" header="0" footer="0"/>
      <autoFilter ref="B1:M1" xr:uid="{72318B6B-655E-4F06-9AB8-6F7457197E61}"/>
    </customSheetView>
  </customSheetViews>
  <dataValidations count="2">
    <dataValidation allowBlank="1" showInputMessage="1" showErrorMessage="1" sqref="E1" xr:uid="{5DBA255D-CDD9-49FB-AD3C-AF70AB4EE696}"/>
    <dataValidation type="list" allowBlank="1" showInputMessage="1" showErrorMessage="1" sqref="E2:E1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9"/>
  <sheetViews>
    <sheetView tabSelected="1" workbookViewId="0">
      <selection activeCell="D8" activeCellId="1" sqref="D7 D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174.92812893518567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15.540547916665673</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2.5725849537047907</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38875</v>
      </c>
      <c r="E6" s="81" t="s">
        <v>39117</v>
      </c>
      <c r="F6" s="97">
        <v>45999.823900462965</v>
      </c>
      <c r="G6" s="98">
        <f ca="1">IFERROR(NOW()-F6,"-")</f>
        <v>0.10406643518217606</v>
      </c>
      <c r="H6" s="153">
        <v>45999.78429398148</v>
      </c>
      <c r="I6" s="18" t="str">
        <f>IFERROR(VLOOKUP(D6,DB!A:F,6,0),"")</f>
        <v>Power cube</v>
      </c>
      <c r="J6" s="18" t="str">
        <f>IFERROR(VLOOKUP(D6,DB!A:G,7,0),"")</f>
        <v>In progress+No BB Design</v>
      </c>
      <c r="K6" s="82" t="s">
        <v>39120</v>
      </c>
      <c r="L6" s="18" t="str">
        <f>IFERROR(VLOOKUP(D6,DB!A:I,9,0),"")</f>
        <v>Latis</v>
      </c>
    </row>
    <row r="7" spans="1:12" ht="31.5" customHeight="1">
      <c r="A7" s="96"/>
      <c r="B7" s="18" t="str">
        <f>IFERROR(VLOOKUP(D7,DB!A:K,11,0),"")</f>
        <v/>
      </c>
      <c r="C7" s="18"/>
      <c r="D7" s="18" t="s">
        <v>39121</v>
      </c>
      <c r="E7" s="81"/>
      <c r="F7" s="97"/>
      <c r="G7" s="98">
        <f ca="1">IFERROR(NOW()-F7,"-")</f>
        <v>45999.927966898147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45999.927966898147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45999.927966898147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45999.927966898147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45999.927966898147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45999.927966898147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45999.927966898147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45999.927966898147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45999.927966898147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45999.927966898147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45999.927966898147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45999.927966898147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45999.927966898147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45999.927966898147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45999.927966898147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45999.927966898147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45999.927966898147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45999.927966898147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45999.927966898147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45999.927966898147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45999.927966898147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45999.927966898147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45999.927966898147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45999.927966898147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45999.927966898147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45999.927966898147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45999.927966898147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45999.927966898147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45999.927966898147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45999.927966898147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45999.927966898147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45999.927966898147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45999.927966898147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45999.927966898147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45999.927966898147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45999.927966898147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45999.927966898147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45999.927966898147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45999.927966898147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45999.927966898147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45999.927966898147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45999.927966898147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45999.927966898147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45999.927966898147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45999.927966898147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45999.927966898147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45999.927966898147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45999.927966898147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45999.927966898147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45999.927966898147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45999.927966898147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45999.927966898147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45999.927966898147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45999.927966898147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45999.927966898147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45999.927966898147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45999.927966898147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45999.927966898147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45999.927966898147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45999.927966898147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45999.927966898147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45999.927966898147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45999.927966898147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45999.927966898147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45999.927966898147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45999.927966898147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45999.927966898147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45999.927966898147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45999.927966898147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45999.927966898147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45999.927966898147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45999.927966898147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45999.927966898147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45999.927966898147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45999.927966898147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45999.927966898147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45999.927966898147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45999.927966898147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45999.927966898147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45999.927966898147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45999.927966898147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45999.927966898147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45999.927966898147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45999.927966898147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45999.927966898147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45999.927966898147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45999.927966898147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45999.927966898147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45999.927966898147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45999.927966898147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45999.927966898147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45999.927966898147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45999.927966898147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45999.927966898147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45999.927966898147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45999.927966898147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45999.927966898147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45999.927966898147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45999.927966898147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45999.927966898147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45999.927966898147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45999.927966898147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45999.927966898147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45999.927966898147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45999.927966898147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45999.927966898147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45999.927966898147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45999.927966898147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45999.927966898147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45999.927966898147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45999.927966898147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45999.927966898147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45999.927966898147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45999.927966898147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45999.927966898147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45999.927966898147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45999.927966898147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45999.927966898147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45999.927966898147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45999.927966898147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45999.927966898147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45999.927966898147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45999.927966898147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45999.927966898147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45999.927966898147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45999.927966898147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45999.927966898147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45999.927966898147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45999.927966898147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45999.927966898147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45999.927966898147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45999.927966898147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45999.927966898147</v>
      </c>
      <c r="H139" s="97"/>
      <c r="I139" s="18" t="str">
        <f>IFERROR(VLOOKUP(D139,DB!A:F,6,0),"")</f>
        <v/>
      </c>
      <c r="J139" s="18" t="str">
        <f>IFERROR(VLOOKUP(D139,DB!A:G,7,0),"")</f>
        <v/>
      </c>
      <c r="K139" s="19"/>
      <c r="L139" s="18" t="str">
        <f>IFERROR(VLOOKUP(D139,DB!A:I,9,0),"")</f>
        <v/>
      </c>
    </row>
    <row r="140" spans="1:12" ht="31.5" customHeight="1">
      <c r="A140" s="146"/>
      <c r="B140" s="147" t="str">
        <f>IFERROR(VLOOKUP(D140,DB!A:K,11,0),"")</f>
        <v/>
      </c>
      <c r="C140" s="147"/>
      <c r="D140" s="147"/>
      <c r="E140" s="147"/>
      <c r="F140" s="148"/>
      <c r="G140" s="149">
        <f ca="1">IFERROR(NOW()-F140,"-")</f>
        <v>45999.927966898147</v>
      </c>
      <c r="H140" s="148"/>
      <c r="I140" s="147" t="str">
        <f>IFERROR(VLOOKUP(D140,DB!A:F,6,0),"")</f>
        <v/>
      </c>
      <c r="J140" s="147" t="str">
        <f>IFERROR(VLOOKUP(D140,DB!A:G,7,0),"")</f>
        <v/>
      </c>
      <c r="K140" s="150"/>
      <c r="L140" s="147" t="str">
        <f>IFERROR(VLOOKUP(D140,DB!A:I,9,0),"")</f>
        <v/>
      </c>
    </row>
    <row r="141" spans="1:12" ht="31.5" customHeight="1">
      <c r="A141" s="96"/>
      <c r="B141" s="18" t="str">
        <f>IFERROR(VLOOKUP(D141,DB!A:K,11,0),"")</f>
        <v/>
      </c>
      <c r="C141" s="18"/>
      <c r="D141" s="18"/>
      <c r="E141" s="18"/>
      <c r="F141" s="97"/>
      <c r="G141" s="98">
        <f ca="1">IFERROR(NOW()-F141,"-")</f>
        <v>45999.927966898147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45999.927966898147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45999.927966898147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45999.927966898147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45999.927966898147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45999.927966898147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45999.927966898147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45999.927966898147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45999.927966898147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45999.927966898147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45999.927966898147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45999.927966898147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45999.927966898147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45999.927966898147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45999.927966898147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45999.927966898147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45999.927966898147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45999.927966898147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45999.927966898147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45999.927966898147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45999.927966898147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45999.927966898147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45999.927966898147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45999.927966898147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45999.927966898147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45999.927966898147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45999.927966898147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45999.927966898147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45999.927966898147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45999.927966898147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45999.927966898147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45999.927966898147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45999.927966898147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45999.927966898147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45999.927966898147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45999.927966898147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45999.927966898147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45999.927966898147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45999.927966898147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45999.927966898147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45999.927966898147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45999.927966898147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45999.927966898147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45999.927966898147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45999.927966898147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45999.927966898147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45999.927966898147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45999.927966898147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45999.927966898147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45999.927966898147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45999.927966898147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45999.927966898147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45999.927966898147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45999.927966898147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45999.927966898147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45999.927966898147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45999.927966898147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45999.927966898147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45999.927966898147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45999.927966898147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45999.927966898147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45999.927966898147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45999.927966898147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45999.927966898147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45999.927966898147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45999.927966898147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45999.927966898147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45999.927966898147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45999.927966898147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45999.927966898147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45999.927966898147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45999.927966898147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45999.927966898147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45999.927966898147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45999.927966898147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45999.927966898147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45999.927966898147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45999.927966898147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45999.927966898147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45999.927966898147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45999.927966898147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45999.927966898147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45999.927966898147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45999.927966898147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45999.927966898147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45999.927966898147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45999.927966898147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45999.927966898147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45999.927966898147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45999.927966898147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45999.927966898147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45999.927966898147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45999.927966898147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45999.927966898147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45999.927966898147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45999.927966898147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45999.927966898147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45999.927966898147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45999.927966898147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45999.927966898147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45999.927966898147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45999.927966898147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45999.927966898147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45999.927966898147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45999.927966898147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45999.927966898147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45999.927966898147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45999.927966898147</v>
      </c>
      <c r="H248" s="97"/>
      <c r="I248" s="18" t="str">
        <f>IFERROR(VLOOKUP(D248,DB!A:F,6,0),"")</f>
        <v/>
      </c>
      <c r="J248" s="18" t="str">
        <f>IFERROR(VLOOKUP(D248,DB!A:G,7,0),"")</f>
        <v/>
      </c>
      <c r="K248" s="19"/>
      <c r="L248" s="18" t="str">
        <f>IFERROR(VLOOKUP(D248,DB!A:I,9,0),"")</f>
        <v/>
      </c>
    </row>
    <row r="249" spans="1:12" ht="31.5" customHeight="1">
      <c r="A249" s="146"/>
      <c r="B249" s="147" t="str">
        <f>IFERROR(VLOOKUP(D249,DB!A:K,11,0),"")</f>
        <v/>
      </c>
      <c r="C249" s="147"/>
      <c r="D249" s="147"/>
      <c r="E249" s="147"/>
      <c r="F249" s="148"/>
      <c r="G249" s="149">
        <f ca="1">IFERROR(NOW()-F249,"-")</f>
        <v>45999.927966898147</v>
      </c>
      <c r="H249" s="148"/>
      <c r="I249" s="147" t="str">
        <f>IFERROR(VLOOKUP(D249,DB!A:F,6,0),"")</f>
        <v/>
      </c>
      <c r="J249" s="147" t="str">
        <f>IFERROR(VLOOKUP(D249,DB!A:G,7,0),"")</f>
        <v/>
      </c>
      <c r="K249" s="150"/>
      <c r="L249" s="147" t="str">
        <f>IFERROR(VLOOKUP(D249,DB!A:I,9,0),"")</f>
        <v/>
      </c>
    </row>
  </sheetData>
  <dataValidations count="2">
    <dataValidation allowBlank="1" showInputMessage="1" showErrorMessage="1" sqref="E1" xr:uid="{4D935161-CDD3-4592-B877-3FB59C99E142}"/>
    <dataValidation type="list" allowBlank="1" showInputMessage="1" showErrorMessage="1" sqref="E3:E1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H2" sqref="H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45999.927966898147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45999.927966898147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45999.927966898147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45999.927966898147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45999.927966898147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45999.927966898147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45999.927966898147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45999.927966898147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45999.927966898147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45999.927966898147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45999.927966898147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45999.927966898147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45999.927966898147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45999.927966898147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45999.927966898147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45999.927966898147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45999.927966898147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45999.927966898147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45999.927966898147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45999.927966898147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45999.927966898147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45999.927966898147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45999.927966898147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45999.927966898147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45999.927966898147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45999.927966898147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45999.927966898147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45999.927966898147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45999.927966898147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45999.927966898147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45999.927966898147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45999.927966898147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45999.927966898147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45999.927966898147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45999.927966898147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45999.927966898147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45999.927966898147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45999.927966898147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45999.927966898147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45999.927966898147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45999.927966898147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45999.927966898147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45999.927966898147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45999.927966898147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45999.927966898147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45999.927966898147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45999.927966898147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45999.927966898147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45999.927966898147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45999.927966898147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45999.927966898147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45999.927966898147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45999.927966898147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45999.927966898147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45999.927966898147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45999.927966898147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45999.927966898147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45999.927966898147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45999.927966898147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45999.927966898147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45999.927966898147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45999.927966898147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45999.927966898147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45999.927966898147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45999.927966898147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45999.927966898147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45999.927966898147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45999.927966898147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45999.927966898147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45999.927966898147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45999.927966898147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45999.927966898147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45999.927966898147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45999.927966898147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45999.927966898147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45999.927966898147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45999.927966898147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45999.927966898147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45999.927966898147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45999.927966898147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45999.927966898147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45999.927966898147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45999.927966898147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45999.927966898147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45999.927966898147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45999.927966898147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45999.927966898147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45999.927966898147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45999.927966898147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45999.927966898147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45999.927966898147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45999.927966898147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45999.927966898147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45999.927966898147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45999.927966898147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45999.927966898147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45999.927966898147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45999.927966898147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45999.927966898147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45999.927966898147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45999.927966898147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45999.927966898147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45999.927966898147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45999.927966898147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45999.927966898147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45999.927966898147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45999.927966898147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45999.927966898147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45999.927966898147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45999.927966898147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45999.927966898147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45999.927966898147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45999.927966898147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45999.927966898147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45999.927966898147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45999.927966898147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45999.927966898147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45999.927966898147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45999.927966898147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45999.927966898147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45999.927966898147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45999.927966898147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45999.927966898147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45999.927966898147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45999.927966898147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45999.927966898147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45999.927966898147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45999.927966898147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45999.927966898147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45999.927966898147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45999.927966898147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45999.927966898147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45999.927966898147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45999.927966898147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45999.927966898147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45999.927966898147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45999.927966898147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45999.927966898147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45999.927966898147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45999.927966898147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45999.927966898147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45999.927966898147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45999.927966898147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45999.927966898147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45999.927966898147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45999.927966898147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45999.927966898147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45999.927966898147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45999.927966898147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45999.927966898147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45999.927966898147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45999.927966898147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45999.927966898147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45999.927966898147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45999.927966898147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45999.927966898147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45999.927966898147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45999.927966898147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45999.927966898147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45999.927966898147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45999.927966898147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45999.927966898147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45999.927966898147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45999.927966898147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45999.927966898147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45999.927966898147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45999.927966898147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45999.927966898147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45999.927966898147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45999.927966898147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45999.927966898147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45999.927966898147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45999.927966898147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45999.927966898147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45999.927966898147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45999.927966898147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45999.927966898147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45999.927966898147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45999.927966898147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45999.927966898147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45999.927966898147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45999.927966898147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45999.927966898147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45999.927966898147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45999.927966898147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45999.927966898147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45999.927966898147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45999.927966898147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45999.927966898147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45999.927966898147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45999.927966898147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45999.927966898147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45999.927966898147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45999.927966898147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45999.927966898147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45999.927966898147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45999.927966898147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45999.927966898147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45999.927966898147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45999.927966898147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45999.927966898147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45999.927966898147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45999.927966898147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45999.927966898147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45999.927966898147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45999.927966898147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45999.927966898147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45999.927966898147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45999.927966898147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45999.927966898147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45999.927966898147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45999.927966898147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45999.927966898147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45999.927966898147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45999.927966898147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45999.927966898147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45999.927966898147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45999.927966898147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45999.927966898147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45999.927966898147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45999.927966898147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45999.927966898147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45999.927966898147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45999.927966898147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45999.927966898147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45999.927966898147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45999.927966898147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45999.927966898147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45999.927966898147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45999.927966898147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45999.927966898147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45999.927966898147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45999.927966898147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45999.927966898147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45999.927966898147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45999.927966898147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45999.927966898147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45999.927966898147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45999.927966898147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45999.927966898147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45999.927966898147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45999.927966898147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45999.927966898147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45999.927966898147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45999.927966898147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45999.927966898147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45999.927966898147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45999.927966898147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45999.927966898147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45999.927966898147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45999.927966898147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45999.927966898147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45999.927966898147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45999.927966898147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45999.927966898147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45999.927966898147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45999.927966898147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45999.927966898147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45999.927966898147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45999.927966898147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45999.927966898147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45999.927966898147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45999.927966898147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45999.927966898147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45999.927966898147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45999.927966898147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45999.927966898147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45999.927966898147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45999.927966898147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45999.927966898147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45999.927966898147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45999.927966898147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45999.927966898147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45999.927966898147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45999.927966898147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45999.927966898147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45999.927966898147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45999.927966898147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45999.927966898147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45999.927966898147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45999.927966898147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45999.927966898147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45999.927966898147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45999.927966898147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45999.927966898147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45999.927966898147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45999.927966898147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45999.927966898147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45999.927966898147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45999.927966898147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45999.927966898147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45999.927966898147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45999.927966898147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45999.927966898147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45999.927966898147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45999.927966898147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45999.927966898147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45999.927966898147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45999.927966898147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45999.927966898147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45999.927966898147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45999.927966898147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45999.927966898147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45999.927966898147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45999.927966898147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45999.927966898147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45999.927966898147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45999.927966898147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45999.927966898147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45999.927966898147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45999.927966898147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45999.927966898147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45999.927966898147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45999.927966898147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45999.927966898147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45999.927966898147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45999.927966898147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45999.927966898147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45999.927966898147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45999.927966898147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45999.927966898147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45999.927966898147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45999.927966898147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45999.927966898147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45999.927966898147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45999.927966898147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45999.927966898147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45999.927966898147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45999.927966898147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45999.927966898147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45999.927966898147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45999.927966898147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45999.927966898147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45999.927966898147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45999.927966898147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45999.927966898147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45999.927966898147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45999.927966898147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45999.927966898147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45999.927966898147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45999.927966898147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45999.927966898147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45999.927966898147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45999.927966898147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45999.927966898147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45999.927966898147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45999.927966898147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45999.927966898147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45999.927966898147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45999.927966898147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45999.927966898147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45999.927966898147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45999.927966898147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45999.927966898147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45999.927966898147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45999.927966898147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45999.927966898147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45999.927966898147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45999.927966898147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45999.927966898147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45999.927966898147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45999.927966898147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45999.927966898147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45999.927966898147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45999.927966898147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45999.927966898147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45999.927966898147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45999.927966898147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45999.927966898147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45999.927966898147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45999.927966898147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45999.927966898147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45999.927966898147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45999.927966898147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45999.927966898147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45999.927966898147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45999.927966898147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45999.927966898147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45999.927966898147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45999.927966898147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45999.927966898147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45999.927966898147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45999.927966898147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45999.927966898147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45999.927966898147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45999.927966898147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45999.927966898147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45999.927966898147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45999.927966898147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45999.927966898147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45999.927966898147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45999.927966898147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45999.927966898147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45999.927966898147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45999.927966898147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45999.927966898147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45999.927966898147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45999.927966898147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45999.927966898147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45999.927966898147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45999.927966898147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45999.927966898147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45999.927966898147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45999.927966898147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45999.927966898147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45999.927966898147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45999.927966898147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45999.927966898147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45999.927966898147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45999.927966898147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45999.927966898147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45999.927966898147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45999.927966898147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45999.927966898147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45999.927966898147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45999.927966898147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45999.927966898147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45999.927966898147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45999.927966898147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45999.927966898147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45999.927966898147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45999.927966898147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45999.927966898147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45999.927966898147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45999.927966898147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45999.927966898147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45999.927966898147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45999.927966898147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45999.927966898147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45999.927966898147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45999.927966898147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45999.927966898147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45999.927966898147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45999.927966898147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45999.927966898147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45999.927966898147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45999.927966898147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45999.927966898147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45999.927966898147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45999.927966898147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45999.927966898147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45999.927966898147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45999.927966898147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45999.927966898147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45999.927966898147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45999.927966898147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45999.927966898147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45999.927966898147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45999.927966898147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45999.927966898147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45999.927966898147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45999.927966898147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45999.927966898147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45999.927966898147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45999.927966898147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45999.927966898147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45999.927966898147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45999.927966898147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45999.927966898147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45999.927966898147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45999.927966898147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45999.927966898147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45999.927966898147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45999.927966898147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45999.927966898147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45999.927966898147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45999.927966898147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45999.927966898147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45999.927966898147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45999.927966898147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45999.927966898147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45999.927966898147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45999.927966898147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45999.927966898147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45999.927966898147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45999.927966898147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45999.927966898147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45999.927966898147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45999.927966898147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45999.927966898147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45999.927966898147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45999.927966898147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45999.927966898147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45999.927966898147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45999.927966898147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45999.927966898147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45999.927966898147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45999.927966898147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45999.927966898147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45999.927966898147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45999.927966898147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45999.927966898147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45999.927966898147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45999.927966898147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45999.927966898147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45999.927966898147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45999.927966898147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45999.927966898147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45999.927966898147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45999.927966898147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45999.927966898147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45999.927966898147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45999.927966898147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45999.927966898147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45999.927966898147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45999.927966898147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45999.927966898147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45999.927966898147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45999.927966898147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45999.927966898147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45999.927966898147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45999.927966898147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45999.927966898147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45999.927966898147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45999.927966898147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45999.927966898147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45999.927966898147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45999.927966898147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45999.927966898147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45999.927966898147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45999.927966898147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45999.927966898147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45999.927966898147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45999.927966898147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45999.927966898147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45999.927966898147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45999.927966898147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45999.927966898147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45999.927966898147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45999.927966898147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45999.927966898147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45999.927966898147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45999.927966898147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45999.927966898147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45999.927966898147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45999.927966898147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45999.927966898147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45999.927966898147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45999.927966898147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45999.927966898147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45999.927966898147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45999.927966898147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45999.927966898147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45999.927966898147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45999.927966898147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45999.927966898147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45999.927966898147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45999.927966898147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45999.927966898147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45999.927966898147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45999.927966898147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45999.927966898147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45999.927966898147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45999.927966898147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45999.927966898147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45999.927966898147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45999.927966898147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45999.927966898147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45999.927966898147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45999.927966898147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45999.927966898147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45999.927966898147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45999.927966898147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45999.927966898147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45999.927966898147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45999.927966898147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45999.927966898147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45999.927966898147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45999.927966898147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45999.927966898147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45999.927966898147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45999.927966898147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45999.927966898147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45999.927966898147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45999.927966898147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45999.927966898147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45999.927966898147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45999.927966898147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45999.927966898147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45999.927966898147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45999.927966898147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45999.927966898147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45999.927966898147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45999.927966898147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45999.927966898147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45999.927966898147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45999.927966898147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45999.927966898147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45999.927966898147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45999.927966898147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45999.927966898147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45999.927966898147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45999.927966898147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45999.927966898147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45999.927966898147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45999.927966898147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45999.927966898147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45999.927966898147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45999.927966898147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45999.927966898147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45999.927966898147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45999.927966898147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45999.927966898147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45999.927966898147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45999.927966898147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45999.927966898147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45999.927966898147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45999.927966898147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45999.927966898147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45999.927966898147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45999.927966898147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45999.927966898147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45999.927966898147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45999.927966898147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45999.927966898147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45999.927966898147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45999.927966898147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45999.927966898147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45999.927966898147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45999.927966898147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45999.927966898147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45999.927966898147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45999.927966898147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45999.927966898147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45999.927966898147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45999.927966898147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45999.927966898147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45999.927966898147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45999.927966898147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45999.927966898147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45999.927966898147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45999.927966898147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45999.927966898147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45999.927966898147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45999.927966898147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45999.927966898147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45999.927966898147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45999.927966898147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45999.927966898147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45999.927966898147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45999.927966898147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45999.927966898147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45999.927966898147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45999.927966898147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45999.927966898147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45999.927966898147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45999.927966898147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45999.927966898147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45999.927966898147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45999.927966898147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45999.927966898147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45999.927966898147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45999.927966898147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45999.927966898147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45999.927966898147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45999.927966898147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45999.927966898147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45999.927966898147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45999.927966898147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45999.927966898147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45999.927966898147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45999.927966898147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45999.927966898147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45999.927966898147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45999.927966898147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45999.927966898147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45999.927966898147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45999.927966898147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45999.927966898147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45999.927966898147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45999.927966898147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45999.927966898147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45999.927966898147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45999.927966898147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45999.927966898147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45999.927966898147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45999.927966898147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45999.927966898147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45999.927966898147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45999.927966898147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45999.927966898147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45999.927966898147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45999.927966898147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45999.927966898147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45999.927966898147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45999.927966898147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45999.927966898147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45999.927966898147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45999.927966898147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45999.927966898147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45999.927966898147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45999.927966898147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45999.927966898147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45999.927966898147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45999.927966898147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45999.927966898147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45999.927966898147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45999.927966898147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45999.927966898147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45999.927966898147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45999.927966898147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45999.927966898147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45999.927966898147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45999.927966898147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45999.927966898147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45999.927966898147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45999.927966898147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45999.927966898147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45999.927966898147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45999.927966898147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45999.927966898147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45999.927966898147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45999.927966898147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45999.927966898147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45999.927966898147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45999.927966898147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45999.927966898147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45999.927966898147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45999.927966898147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45999.927966898147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45999.927966898147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45999.927966898147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45999.927966898147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45999.927966898147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45999.927966898147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45999.927966898147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45999.927966898147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45999.927966898147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45999.927966898147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45999.927966898147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45999.927966898147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45999.927966898147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45999.927966898147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45999.927966898147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45999.927966898147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45999.927966898147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45999.927966898147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45999.927966898147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45999.927966898147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45999.927966898147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45999.927966898147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45999.927966898147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45999.927966898147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45999.927966898147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45999.927966898147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45999.927966898147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45999.927966898147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45999.927966898147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45999.927966898147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45999.927966898147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45999.927966898147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45999.927966898147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45999.927966898147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45999.927966898147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45999.927966898147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45999.927966898147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45999.927966898147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45999.927966898147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45999.927966898147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45999.927966898147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45999.927966898147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45999.927966898147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45999.927966898147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45999.927966898147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45999.927966898147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45999.927966898147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45999.927966898147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45999.927966898147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45999.927966898147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45999.927966898147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45999.927966898147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45999.927966898147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45999.927966898147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45999.927966898147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45999.927966898147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45999.927966898147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45999.927966898147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45999.927966898147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45999.927966898147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45999.927966898147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45999.927966898147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45999.927966898147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45999.927966898147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45999.927966898147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45999.927966898147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45999.927966898147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45999.927966898147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45999.927966898147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45999.927966898147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45999.927966898147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45999.927966898147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45999.927966898147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45999.927966898147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45999.927966898147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45999.927966898147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45999.927966898147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45999.927966898147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45999.927966898147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45999.927966898147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45999.927966898147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45999.927966898147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45999.927966898147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45999.927966898147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45999.927966898147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45999.927966898147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45999.927966898147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45999.927966898147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45999.927966898147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45999.927966898147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45999.927966898147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45999.927966898147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45999.927966898147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45999.927966898147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45999.927966898147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45999.927966898147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45999.927966898147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45999.927966898147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45999.927966898147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45999.927966898147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45999.927966898147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45999.927966898147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45999.927966898147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45999.927966898147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45999.927966898147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45999.927966898147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45999.927966898147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45999.927966898147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45999.927966898147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45999.927966898147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45999.927966898147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45999.927966898147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45999.927966898147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45999.927966898147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45999.927966898147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45999.927966898147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45999.927966898147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45999.927966898147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45999.927966898147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45999.927966898147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45999.927966898147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45999.927966898147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45999.927966898147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45999.927966898147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45999.927966898147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45999.927966898147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45999.927966898147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45999.927966898147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45999.927966898147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45999.927966898147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45999.927966898147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45999.927966898147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45999.927966898147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45999.927966898147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45999.927966898147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45999.927966898147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45999.927966898147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45999.927966898147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45999.927966898147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45999.927966898147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45999.927966898147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45999.927966898147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45999.927966898147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45999.927966898147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45999.927966898147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45999.927966898147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45999.927966898147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45999.927966898147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45999.927966898147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45999.927966898147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45999.927966898147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45999.927966898147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45999.927966898147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45999.927966898147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45999.927966898147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45999.927966898147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45999.927966898147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45999.927966898147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45999.927966898147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45999.927966898147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45999.927966898147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45999.927966898147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45999.927966898147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45999.927966898147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45999.927966898147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45999.927966898147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45999.927966898147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45999.927966898147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45999.927966898147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45999.927966898147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45999.927966898147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45999.927966898147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45999.927966898147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45999.927966898147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45999.927966898147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45999.927966898147</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296.44724930555094</v>
      </c>
      <c r="H2" s="91">
        <v>45703.474768518521</v>
      </c>
      <c r="I2" s="91" t="str">
        <f>IFERROR(VLOOKUP(D2,DB!A:F,6,0),"")</f>
        <v>SCECO</v>
      </c>
      <c r="J2" s="91" t="str">
        <f>IFERROR(VLOOKUP(D2,DB!A:G,7,0),"")</f>
        <v>Dead</v>
      </c>
      <c r="K2" s="93" t="s">
        <v>39123</v>
      </c>
      <c r="L2" s="87" t="str">
        <f>IFERROR(VLOOKUP(D2,DB!A:I,9,0),"")</f>
        <v>Latis</v>
      </c>
    </row>
    <row r="3" spans="1:16" ht="19.5" customHeight="1">
      <c r="A3" s="107" t="s">
        <v>39124</v>
      </c>
      <c r="B3" s="107" t="str">
        <f>IFERROR(VLOOKUP(D3,DB!A:K,11,0),"")</f>
        <v>R4</v>
      </c>
      <c r="C3" s="89">
        <v>2</v>
      </c>
      <c r="D3" s="87" t="s">
        <v>32943</v>
      </c>
      <c r="E3" s="90" t="s">
        <v>39106</v>
      </c>
      <c r="F3" s="91">
        <v>45998.79414351852</v>
      </c>
      <c r="G3" s="92">
        <f t="shared" ref="G3:G18" ca="1" si="0">IFERROR(NOW()-F3,"")</f>
        <v>1.1338233796268469</v>
      </c>
      <c r="H3" s="91">
        <v>45998.664027777777</v>
      </c>
      <c r="I3" s="107" t="str">
        <f>IFERROR(VLOOKUP(D3,DB!A:F,6,0),"")</f>
        <v>SCECO</v>
      </c>
      <c r="J3" s="107" t="str">
        <f>IFERROR(VLOOKUP(D3,DB!A:G,7,0),"")</f>
        <v>Vandalized</v>
      </c>
      <c r="K3" s="93" t="s">
        <v>39125</v>
      </c>
      <c r="L3" s="87" t="str">
        <f>IFERROR(VLOOKUP(D3,DB!A:I,9,0),"")</f>
        <v>Latis</v>
      </c>
    </row>
    <row r="4" spans="1:16" ht="30.75">
      <c r="A4" s="107" t="s">
        <v>39126</v>
      </c>
      <c r="B4" s="107" t="str">
        <f>IFERROR(VLOOKUP(D4,DB!A:K,11,0),"")</f>
        <v>R4</v>
      </c>
      <c r="C4" s="89">
        <v>3</v>
      </c>
      <c r="D4" s="87" t="s">
        <v>36247</v>
      </c>
      <c r="E4" s="90" t="s">
        <v>39106</v>
      </c>
      <c r="F4" s="91"/>
      <c r="G4" s="92">
        <f t="shared" ca="1" si="0"/>
        <v>45999.927966898147</v>
      </c>
      <c r="H4" s="91">
        <v>45999.038888888892</v>
      </c>
      <c r="I4" s="107" t="str">
        <f>IFERROR(VLOOKUP(D4,DB!A:F,6,0),"")</f>
        <v>SCECO</v>
      </c>
      <c r="J4" s="107" t="str">
        <f>IFERROR(VLOOKUP(D4,DB!A:G,7,0),"")</f>
        <v>Dead</v>
      </c>
      <c r="K4" s="93" t="s">
        <v>39127</v>
      </c>
      <c r="L4" s="87" t="str">
        <f>IFERROR(VLOOKUP(D4,DB!A:I,9,0),"")</f>
        <v>Latis</v>
      </c>
    </row>
    <row r="5" spans="1:16" ht="43.5" customHeight="1">
      <c r="A5" s="107" t="s">
        <v>39126</v>
      </c>
      <c r="B5" s="107" t="str">
        <f>IFERROR(VLOOKUP(D5,DB!A:K,11,0),"")</f>
        <v>R4</v>
      </c>
      <c r="C5" s="89">
        <v>1</v>
      </c>
      <c r="D5" s="87" t="s">
        <v>32758</v>
      </c>
      <c r="E5" s="90" t="s">
        <v>39106</v>
      </c>
      <c r="F5" s="91"/>
      <c r="G5" s="92">
        <f t="shared" ca="1" si="0"/>
        <v>45999.927966898147</v>
      </c>
      <c r="H5" s="91">
        <v>45999.539340277777</v>
      </c>
      <c r="I5" s="107" t="str">
        <f>IFERROR(VLOOKUP(D5,DB!A:F,6,0),"")</f>
        <v>SCECO</v>
      </c>
      <c r="J5" s="107" t="str">
        <f>IFERROR(VLOOKUP(D5,DB!A:G,7,0),"")</f>
        <v>No BB Shifted</v>
      </c>
      <c r="K5" s="93" t="s">
        <v>39128</v>
      </c>
      <c r="L5" s="87" t="str">
        <f>IFERROR(VLOOKUP(D5,DB!A:I,9,0),"")</f>
        <v>Latis</v>
      </c>
    </row>
    <row r="6" spans="1:16" ht="15" customHeight="1">
      <c r="A6" s="107"/>
      <c r="B6" s="107" t="str">
        <f>IFERROR(VLOOKUP(D6,DB!A:K,11,0),"")</f>
        <v/>
      </c>
      <c r="C6" s="89"/>
      <c r="D6" s="87"/>
      <c r="E6" s="90"/>
      <c r="F6" s="91"/>
      <c r="G6" s="92">
        <f t="shared" ca="1" si="0"/>
        <v>45999.927966898147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45999.927966898147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45999.927966898147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45999.927966898147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45999.927966898147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45999.927966898147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45999.927966898147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45999.927966898147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45999.927966898147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45999.927966898147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45999.927966898147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45999.927966898147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45999.927966898147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45999.927966898147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45999.927966898147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45999.927966898147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45999.927966898147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45999.927966898147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45999.927966898147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45999.927966898147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45999.927966898147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45999.927966898147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45999.927966898147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45999.927966898147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45999.927966898147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45999.927966898147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45999.927966898147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45999.927966898147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45999.927966898147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45999.927966898147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45999.927966898147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45999.927966898147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45999.927966898147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45999.927966898147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45999.927966898147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45999.927966898147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45999.927966898147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45999.927966898147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45999.927966898147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45999.927966898147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45999.927966898147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45999.927966898147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45999.927966898147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45999.927966898147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45999.927966898147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45999.927966898147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45999.927966898147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45999.927966898147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45999.927966898147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45999.927966898147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45999.927966898147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45999.927966898147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45999.927966898147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45999.927966898147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45999.927966898147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45999.927966898147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45999.927966898147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45999.927966898147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45999.927966898147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45999.927966898147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45999.927966898147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45999.927966898147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45999.927966898147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45999.927966898147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45999.927966898147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45999.927966898147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45999.927966898147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45999.927966898147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45999.927966898147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45999.927966898147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45999.927966898147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45999.927966898147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45999.927966898147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45999.927966898147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45999.927966898147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45999.927966898147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45999.927966898147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45999.927966898147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45999.927966898147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45999.927966898147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45999.927966898147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45999.927966898147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45999.927966898147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45999.927966898147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45999.927966898147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45999.927966898147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45999.927966898147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45999.927966898147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45999.927966898147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45999.927966898147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45999.927966898147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45999.927966898147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45999.927966898147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45999.927966898147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45999.927966898147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45999.927966898147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45999.927966898147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45999.927966898147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45999.927966898147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45999.927966898147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45999.927966898147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45999.927966898147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45999.927966898147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45999.927966898147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45999.927966898147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45999.927966898147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45999.927966898147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45999.927966898147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45999.927966898147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45999.927966898147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45999.927966898147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45999.927966898147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45999.927966898147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45999.927966898147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45999.927966898147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45999.927966898147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45999.927966898147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45999.927966898147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45999.927966898147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45999.927966898147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45999.927966898147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45999.927966898147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45999.927966898147</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108.09590671295882</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73.739089583330497</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51.266855787034729</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18.554668287033564</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2.8204784722183831</v>
      </c>
      <c r="H6" s="38">
        <v>45997.093599537038</v>
      </c>
      <c r="I6" s="37" t="str">
        <f>IFERROR(VLOOKUP(D6,DB!A:F,6,0),"")</f>
        <v>SCECO</v>
      </c>
      <c r="J6" s="37" t="str">
        <f>IFERROR(VLOOKUP(D6,DB!A:G,7,0),"")</f>
        <v>In progress</v>
      </c>
      <c r="K6" s="37" t="s">
        <v>39138</v>
      </c>
      <c r="L6" s="37" t="str">
        <f>IFERROR(VLOOKUP(D6,DB!A:I,9,0),"")</f>
        <v>Latis</v>
      </c>
    </row>
    <row r="7" spans="1:13" ht="30.75">
      <c r="A7" s="100" t="s">
        <v>39139</v>
      </c>
      <c r="B7" s="37" t="str">
        <f>IFERROR(VLOOKUP(D7,DB!A:K,11,0),"")</f>
        <v>R5</v>
      </c>
      <c r="C7" s="37">
        <v>1</v>
      </c>
      <c r="D7" s="37" t="s">
        <v>38216</v>
      </c>
      <c r="E7" s="37" t="s">
        <v>39140</v>
      </c>
      <c r="F7" s="38"/>
      <c r="G7" s="131">
        <f ca="1">IFERROR(NOW()-F7,"")</f>
        <v>45999.927966898147</v>
      </c>
      <c r="H7" s="38">
        <v>45999.642465277779</v>
      </c>
      <c r="I7" s="37" t="str">
        <f>IFERROR(VLOOKUP(D7,DB!A:F,6,0),"")</f>
        <v>SCECO</v>
      </c>
      <c r="J7" s="37" t="str">
        <f>IFERROR(VLOOKUP(D7,DB!A:G,7,0),"")</f>
        <v>Haj Removal</v>
      </c>
      <c r="K7" s="37" t="s">
        <v>39141</v>
      </c>
      <c r="L7" s="37" t="str">
        <f>IFERROR(VLOOKUP(D7,DB!A:I,9,0),"")</f>
        <v>Latis</v>
      </c>
    </row>
    <row r="8" spans="1:13" ht="30.75">
      <c r="A8" s="37" t="s">
        <v>39139</v>
      </c>
      <c r="B8" s="37" t="str">
        <f>IFERROR(VLOOKUP(D8,DB!A:K,11,0),"")</f>
        <v>R5</v>
      </c>
      <c r="C8" s="37">
        <v>1</v>
      </c>
      <c r="D8" s="100" t="s">
        <v>38196</v>
      </c>
      <c r="E8" s="37" t="s">
        <v>39140</v>
      </c>
      <c r="F8" s="38"/>
      <c r="G8" s="131">
        <f ca="1">IFERROR(NOW()-F8,"")</f>
        <v>45999.927966898147</v>
      </c>
      <c r="H8" s="38">
        <v>45999.642465277779</v>
      </c>
      <c r="I8" s="37" t="str">
        <f>IFERROR(VLOOKUP(D8,DB!A:F,6,0),"")</f>
        <v>SCECO</v>
      </c>
      <c r="J8" s="37" t="str">
        <f>IFERROR(VLOOKUP(D8,DB!A:G,7,0),"")</f>
        <v>Haj Removal</v>
      </c>
      <c r="K8" s="37" t="s">
        <v>39142</v>
      </c>
      <c r="L8" s="37" t="str">
        <f>IFERROR(VLOOKUP(D8,DB!A:I,9,0),"")</f>
        <v>Latis</v>
      </c>
    </row>
    <row r="9" spans="1:13" ht="30.75">
      <c r="A9" s="100" t="s">
        <v>39139</v>
      </c>
      <c r="B9" s="37" t="str">
        <f>IFERROR(VLOOKUP(D9,DB!A:K,11,0),"")</f>
        <v>R5</v>
      </c>
      <c r="C9" s="37">
        <v>1</v>
      </c>
      <c r="D9" s="100" t="s">
        <v>38349</v>
      </c>
      <c r="E9" s="37" t="s">
        <v>39140</v>
      </c>
      <c r="F9" s="38"/>
      <c r="G9" s="131">
        <f ca="1">IFERROR(NOW()-F9,"")</f>
        <v>45999.927966898147</v>
      </c>
      <c r="H9" s="38">
        <v>45999.642465277779</v>
      </c>
      <c r="I9" s="37" t="str">
        <f>IFERROR(VLOOKUP(D9,DB!A:F,6,0),"")</f>
        <v>SCECO</v>
      </c>
      <c r="J9" s="37" t="str">
        <f>IFERROR(VLOOKUP(D9,DB!A:G,7,0),"")</f>
        <v>Haj Removal</v>
      </c>
      <c r="K9" s="37" t="s">
        <v>39142</v>
      </c>
      <c r="L9" s="37" t="str">
        <f>IFERROR(VLOOKUP(D9,DB!A:I,9,0),"")</f>
        <v>Latis</v>
      </c>
    </row>
    <row r="10" spans="1:13" ht="30.75">
      <c r="A10" s="37" t="s">
        <v>39139</v>
      </c>
      <c r="B10" s="37" t="str">
        <f>IFERROR(VLOOKUP(D10,DB!A:K,11,0),"")</f>
        <v>R5</v>
      </c>
      <c r="C10" s="37">
        <v>2</v>
      </c>
      <c r="D10" s="37" t="s">
        <v>38311</v>
      </c>
      <c r="E10" s="37" t="s">
        <v>39140</v>
      </c>
      <c r="F10" s="38"/>
      <c r="G10" s="131">
        <f ca="1">IFERROR(NOW()-F10,"")</f>
        <v>45999.927966898147</v>
      </c>
      <c r="H10" s="38">
        <v>45999.642465277779</v>
      </c>
      <c r="I10" s="37" t="str">
        <f>IFERROR(VLOOKUP(D10,DB!A:F,6,0),"")</f>
        <v>SCECO</v>
      </c>
      <c r="J10" s="37" t="str">
        <f>IFERROR(VLOOKUP(D10,DB!A:G,7,0),"")</f>
        <v>Haj Removal</v>
      </c>
      <c r="K10" s="37" t="s">
        <v>39142</v>
      </c>
      <c r="L10" s="37" t="str">
        <f>IFERROR(VLOOKUP(D10,DB!A:I,9,0),"")</f>
        <v>Latis</v>
      </c>
    </row>
    <row r="11" spans="1:13" ht="30.75">
      <c r="A11" s="37" t="s">
        <v>39139</v>
      </c>
      <c r="B11" s="37" t="str">
        <f>IFERROR(VLOOKUP(D11,DB!A:K,11,0),"")</f>
        <v>R5</v>
      </c>
      <c r="C11" s="37">
        <v>1</v>
      </c>
      <c r="D11" s="37" t="s">
        <v>38244</v>
      </c>
      <c r="E11" s="37" t="s">
        <v>39140</v>
      </c>
      <c r="F11" s="38"/>
      <c r="G11" s="131">
        <f ca="1">IFERROR(NOW()-F11,"")</f>
        <v>45999.927966898147</v>
      </c>
      <c r="H11" s="38">
        <v>45999.642465277779</v>
      </c>
      <c r="I11" s="37" t="str">
        <f>IFERROR(VLOOKUP(D11,DB!A:F,6,0),"")</f>
        <v>SCECO</v>
      </c>
      <c r="J11" s="37" t="str">
        <f>IFERROR(VLOOKUP(D11,DB!A:G,7,0),"")</f>
        <v>Haj Removal</v>
      </c>
      <c r="K11" s="37" t="s">
        <v>39141</v>
      </c>
      <c r="L11" s="37" t="str">
        <f>IFERROR(VLOOKUP(D11,DB!A:I,9,0),"")</f>
        <v>Latis</v>
      </c>
    </row>
    <row r="12" spans="1:13" ht="30.75">
      <c r="A12" s="37" t="s">
        <v>39139</v>
      </c>
      <c r="B12" s="37" t="str">
        <f>IFERROR(VLOOKUP(D12,DB!A:K,11,0),"")</f>
        <v>R5</v>
      </c>
      <c r="C12" s="37">
        <v>1</v>
      </c>
      <c r="D12" s="37" t="s">
        <v>38185</v>
      </c>
      <c r="E12" s="37" t="s">
        <v>39140</v>
      </c>
      <c r="F12" s="38"/>
      <c r="G12" s="131">
        <f ca="1">IFERROR(NOW()-F12,"")</f>
        <v>45999.927966898147</v>
      </c>
      <c r="H12" s="38">
        <v>45999.642465277779</v>
      </c>
      <c r="I12" s="37" t="str">
        <f>IFERROR(VLOOKUP(D12,DB!A:F,6,0),"")</f>
        <v>SCECO</v>
      </c>
      <c r="J12" s="37" t="str">
        <f>IFERROR(VLOOKUP(D12,DB!A:G,7,0),"")</f>
        <v>Haj Removal</v>
      </c>
      <c r="K12" s="37" t="s">
        <v>39141</v>
      </c>
      <c r="L12" s="37" t="str">
        <f>IFERROR(VLOOKUP(D12,DB!A:I,9,0),"")</f>
        <v>Latis</v>
      </c>
    </row>
    <row r="13" spans="1:13" ht="30.75">
      <c r="A13" s="37" t="s">
        <v>39139</v>
      </c>
      <c r="B13" s="37" t="str">
        <f>IFERROR(VLOOKUP(D13,DB!A:K,11,0),"")</f>
        <v>R5</v>
      </c>
      <c r="C13" s="37">
        <v>1</v>
      </c>
      <c r="D13" s="37" t="s">
        <v>38566</v>
      </c>
      <c r="E13" s="37" t="s">
        <v>39140</v>
      </c>
      <c r="F13" s="38"/>
      <c r="G13" s="131">
        <f ca="1">IFERROR(NOW()-F13,"")</f>
        <v>45999.927966898147</v>
      </c>
      <c r="H13" s="38">
        <v>45999.642465277779</v>
      </c>
      <c r="I13" s="37" t="str">
        <f>IFERROR(VLOOKUP(D13,DB!A:F,6,0),"")</f>
        <v>SCECO</v>
      </c>
      <c r="J13" s="37" t="str">
        <f>IFERROR(VLOOKUP(D13,DB!A:G,7,0),"")</f>
        <v>Haj Removal</v>
      </c>
      <c r="K13" s="37" t="s">
        <v>39141</v>
      </c>
      <c r="L13" s="37" t="str">
        <f>IFERROR(VLOOKUP(D13,DB!A:I,9,0),"")</f>
        <v>Latis</v>
      </c>
    </row>
    <row r="14" spans="1:13" ht="30.75">
      <c r="A14" s="37" t="s">
        <v>39143</v>
      </c>
      <c r="B14" s="37" t="str">
        <f>IFERROR(VLOOKUP(D14,DB!A:K,11,0),"")</f>
        <v>R5</v>
      </c>
      <c r="C14" s="37">
        <v>2</v>
      </c>
      <c r="D14" s="37" t="s">
        <v>38377</v>
      </c>
      <c r="E14" s="37" t="s">
        <v>39109</v>
      </c>
      <c r="F14" s="38"/>
      <c r="G14" s="131">
        <f ca="1">IFERROR(NOW()-F14,"")</f>
        <v>45999.927966898147</v>
      </c>
      <c r="H14" s="38">
        <v>45999.692858796298</v>
      </c>
      <c r="I14" s="37" t="str">
        <f>IFERROR(VLOOKUP(D14,DB!A:F,6,0),"")</f>
        <v>SCECO</v>
      </c>
      <c r="J14" s="37" t="str">
        <f>IFERROR(VLOOKUP(D14,DB!A:G,7,0),"")</f>
        <v>Haj Removal</v>
      </c>
      <c r="K14" s="37" t="s">
        <v>39144</v>
      </c>
      <c r="L14" s="37" t="str">
        <f>IFERROR(VLOOKUP(D14,DB!A:I,9,0),"")</f>
        <v>Latis</v>
      </c>
    </row>
    <row r="15" spans="1:13">
      <c r="A15" s="37" t="s">
        <v>39145</v>
      </c>
      <c r="B15" s="37" t="str">
        <f>IFERROR(VLOOKUP(D15,DB!A:K,11,0),"")</f>
        <v>R5</v>
      </c>
      <c r="C15" s="37">
        <v>1</v>
      </c>
      <c r="D15" s="37" t="s">
        <v>33106</v>
      </c>
      <c r="E15" s="37" t="s">
        <v>39106</v>
      </c>
      <c r="F15" s="38">
        <v>45999.866944444446</v>
      </c>
      <c r="G15" s="131">
        <f ca="1">IFERROR(NOW()-F15,"")</f>
        <v>6.1022453701298218E-2</v>
      </c>
      <c r="H15" s="38">
        <v>45999.843495370369</v>
      </c>
      <c r="I15" s="37" t="str">
        <f>IFERROR(VLOOKUP(D15,DB!A:F,6,0),"")</f>
        <v>Generator-SG</v>
      </c>
      <c r="J15" s="37" t="str">
        <f>IFERROR(VLOOKUP(D15,DB!A:G,7,0),"")</f>
        <v>Vandalized</v>
      </c>
      <c r="K15" s="37" t="s">
        <v>39146</v>
      </c>
      <c r="L15" s="37" t="str">
        <f>IFERROR(VLOOKUP(D15,DB!A:I,9,0),"")</f>
        <v>Latis</v>
      </c>
    </row>
    <row r="16" spans="1:13">
      <c r="A16" s="37"/>
      <c r="B16" s="37" t="str">
        <f>IFERROR(VLOOKUP(D16,DB!A:K,11,0),"")</f>
        <v/>
      </c>
      <c r="C16" s="37"/>
      <c r="D16" s="37"/>
      <c r="E16" s="37"/>
      <c r="F16" s="38"/>
      <c r="G16" s="131">
        <f ca="1">IFERROR(NOW()-F16,"")</f>
        <v>45999.927966898147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45999.927966898147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45999.927966898147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45999.927966898147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45999.927966898147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45999.927966898147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45999.927966898147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45999.927966898147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45999.927966898147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45999.927966898147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45999.927966898147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45999.927966898147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45999.927966898147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45999.927966898147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45999.927966898147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45999.927966898147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45999.927966898147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45999.927966898147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45999.927966898147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45999.927966898147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45999.927966898147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45999.927966898147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45999.927966898147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45999.927966898147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45999.927966898147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45999.927966898147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45999.927966898147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45999.927966898147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45999.927966898147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45999.927966898147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45999.927966898147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45999.927966898147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45999.927966898147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45999.927966898147</v>
      </c>
      <c r="H49" s="38"/>
      <c r="I49" s="37" t="str">
        <f>IFERROR(VLOOKUP(D49,DB!A:F,6,0),"")</f>
        <v/>
      </c>
      <c r="J49" s="37" t="str">
        <f>IFERROR(VLOOKUP(D49,DB!A:G,7,0),"")</f>
        <v/>
      </c>
      <c r="K49" s="37"/>
      <c r="L49" s="3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6"/>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39147</v>
      </c>
      <c r="B2" s="115" t="str">
        <f>IFERROR(VLOOKUP(D2,DB!A:K,11,0),"")</f>
        <v>R6</v>
      </c>
      <c r="C2" s="116">
        <v>1</v>
      </c>
      <c r="D2" s="115" t="s">
        <v>39042</v>
      </c>
      <c r="E2" s="138" t="s">
        <v>39106</v>
      </c>
      <c r="F2" s="117">
        <v>45999.834490740737</v>
      </c>
      <c r="G2" s="72">
        <f t="shared" ref="G2:G20" ca="1" si="0">IFERROR(NOW()-F2,"-")</f>
        <v>9.3476157409895677E-2</v>
      </c>
      <c r="H2" s="117">
        <v>45999.733171296299</v>
      </c>
      <c r="I2" s="115" t="str">
        <f>IFERROR(VLOOKUP(D2,DB!A:F,6,0),"")</f>
        <v>SCECO</v>
      </c>
      <c r="J2" s="115" t="str">
        <f>IFERROR(VLOOKUP(D2,DB!A:G,7,0),"")</f>
        <v>Dead</v>
      </c>
      <c r="K2" s="118" t="s">
        <v>39148</v>
      </c>
      <c r="L2" s="133" t="str">
        <f>IFERROR(VLOOKUP(D2,DB!A:I,9,0),"")</f>
        <v>Latis</v>
      </c>
    </row>
    <row r="3" spans="1:16382" ht="31.5" customHeight="1">
      <c r="A3" s="114"/>
      <c r="B3" s="115" t="str">
        <f>IFERROR(VLOOKUP(D3,DB!A:K,11,0),"")</f>
        <v/>
      </c>
      <c r="C3" s="116"/>
      <c r="D3" s="115"/>
      <c r="E3" s="138"/>
      <c r="F3" s="117"/>
      <c r="G3" s="72">
        <f t="shared" ca="1" si="0"/>
        <v>45999.927966898147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45999.927966898147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45999.927966898147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45999.927966898147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45999.927966898147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45999.927966898147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45999.927966898147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45999.927966898147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45999.927966898147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45999.927966898147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45999.927966898147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45999.927966898147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45999.927966898147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45999.927966898147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45999.927966898147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45999.927966898147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45999.927966898147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45999.927966898147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ref="G21:G84" ca="1" si="1">IFERROR(NOW()-F21,"-")</f>
        <v>45999.927966898147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45999.927966898147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45999.927966898147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45999.927966898147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45999.927966898147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45999.927966898147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45999.927966898147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45999.927966898147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45999.927966898147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45999.927966898147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45999.927966898147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45999.927966898147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45999.927966898147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45999.927966898147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45999.927966898147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45999.927966898147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45999.927966898147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45999.927966898147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45999.927966898147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45999.927966898147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45999.927966898147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45999.927966898147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45999.927966898147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45999.927966898147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45999.927966898147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45999.927966898147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45999.927966898147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45999.927966898147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45999.927966898147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45999.927966898147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45999.927966898147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45999.927966898147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45999.927966898147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45999.927966898147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45999.927966898147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45999.927966898147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45999.927966898147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45999.927966898147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45999.927966898147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45999.927966898147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45999.927966898147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45999.927966898147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45999.927966898147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45999.927966898147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45999.927966898147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45999.927966898147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45999.927966898147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45999.927966898147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45999.927966898147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45999.927966898147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45999.927966898147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45999.927966898147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45999.927966898147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45999.927966898147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45999.927966898147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45999.927966898147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45999.927966898147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45999.927966898147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45999.927966898147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45999.927966898147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45999.927966898147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45999.927966898147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45999.927966898147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45999.927966898147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ref="G85:G148" ca="1" si="2">IFERROR(NOW()-F85,"-")</f>
        <v>45999.927966898147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45999.927966898147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45999.927966898147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45999.927966898147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45999.927966898147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45999.927966898147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45999.927966898147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45999.927966898147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45999.927966898147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45999.927966898147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45999.927966898147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45999.927966898147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45999.927966898147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45999.927966898147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45999.927966898147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45999.927966898147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45999.927966898147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45999.927966898147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45999.927966898147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45999.927966898147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45999.927966898147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45999.927966898147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45999.927966898147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45999.927966898147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45999.927966898147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45999.927966898147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45999.927966898147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45999.927966898147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45999.927966898147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45999.927966898147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45999.927966898147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45999.927966898147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45999.927966898147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45999.927966898147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45999.927966898147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45999.927966898147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45999.927966898147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45999.927966898147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45999.927966898147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45999.927966898147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45999.927966898147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45999.927966898147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45999.927966898147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45999.927966898147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45999.927966898147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45999.927966898147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45999.927966898147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45999.927966898147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45999.927966898147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45999.927966898147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45999.927966898147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45999.927966898147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45999.927966898147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45999.927966898147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45999.927966898147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45999.927966898147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45999.927966898147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45999.927966898147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45999.927966898147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45999.927966898147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45999.927966898147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45999.927966898147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45999.927966898147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45999.927966898147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ref="G149:G212" ca="1" si="3">IFERROR(NOW()-F149,"-")</f>
        <v>45999.927966898147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45999.927966898147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45999.927966898147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45999.927966898147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45999.927966898147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45999.927966898147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45999.927966898147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45999.927966898147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45999.927966898147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45999.927966898147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45999.927966898147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45999.927966898147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45999.927966898147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45999.927966898147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45999.927966898147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45999.927966898147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45999.927966898147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45999.927966898147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45999.927966898147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45999.927966898147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45999.927966898147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45999.927966898147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45999.927966898147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45999.927966898147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45999.927966898147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45999.927966898147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45999.927966898147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45999.927966898147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45999.927966898147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45999.927966898147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45999.927966898147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45999.927966898147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45999.927966898147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45999.927966898147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45999.927966898147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45999.927966898147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45999.927966898147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45999.927966898147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45999.927966898147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45999.927966898147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45999.927966898147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45999.927966898147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45999.927966898147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45999.927966898147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45999.927966898147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45999.927966898147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45999.927966898147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45999.927966898147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45999.927966898147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45999.927966898147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45999.927966898147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45999.927966898147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45999.927966898147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45999.927966898147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45999.927966898147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45999.927966898147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45999.927966898147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45999.927966898147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45999.927966898147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45999.927966898147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45999.927966898147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45999.927966898147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45999.927966898147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45999.927966898147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ref="G213:G276" ca="1" si="4">IFERROR(NOW()-F213,"-")</f>
        <v>45999.927966898147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45999.927966898147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45999.927966898147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45999.927966898147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45999.927966898147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45999.927966898147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45999.927966898147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45999.927966898147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45999.927966898147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45999.927966898147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45999.927966898147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45999.927966898147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45999.927966898147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45999.927966898147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45999.927966898147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45999.927966898147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45999.927966898147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45999.927966898147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45999.927966898147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45999.927966898147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45999.927966898147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45999.927966898147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45999.927966898147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45999.927966898147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45999.927966898147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45999.927966898147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45999.927966898147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45999.927966898147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45999.927966898147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45999.927966898147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45999.927966898147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45999.927966898147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45999.927966898147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45999.927966898147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45999.927966898147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45999.927966898147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45999.927966898147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45999.927966898147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45999.927966898147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45999.927966898147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45999.927966898147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45999.927966898147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45999.927966898147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45999.927966898147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45999.927966898147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45999.927966898147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45999.927966898147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45999.927966898147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45999.927966898147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45999.927966898147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45999.927966898147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45999.927966898147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45999.927966898147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45999.927966898147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45999.927966898147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45999.927966898147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45999.927966898147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45999.927966898147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45999.927966898147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45999.927966898147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45999.927966898147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45999.927966898147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45999.927966898147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45999.927966898147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ref="G277:G340" ca="1" si="5">IFERROR(NOW()-F277,"-")</f>
        <v>45999.927966898147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45999.927966898147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45999.927966898147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45999.927966898147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45999.927966898147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45999.927966898147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45999.927966898147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45999.927966898147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45999.927966898147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45999.927966898147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45999.927966898147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45999.927966898147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45999.927966898147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45999.927966898147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45999.927966898147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45999.927966898147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45999.927966898147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45999.927966898147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45999.927966898147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45999.927966898147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45999.927966898147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45999.927966898147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45999.927966898147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45999.927966898147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45999.927966898147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45999.927966898147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45999.927966898147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45999.927966898147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45999.927966898147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45999.927966898147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45999.927966898147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45999.927966898147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45999.927966898147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45999.927966898147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45999.927966898147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45999.927966898147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45999.927966898147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45999.927966898147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45999.927966898147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45999.927966898147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45999.927966898147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45999.927966898147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45999.927966898147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45999.927966898147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45999.927966898147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45999.927966898147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45999.927966898147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45999.927966898147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45999.927966898147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45999.927966898147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45999.927966898147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45999.927966898147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45999.927966898147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45999.927966898147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45999.927966898147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45999.927966898147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45999.927966898147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45999.927966898147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45999.927966898147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45999.927966898147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45999.927966898147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45999.927966898147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45999.927966898147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45999.927966898147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ref="G341:G404" ca="1" si="6">IFERROR(NOW()-F341,"-")</f>
        <v>45999.927966898147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45999.927966898147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45999.927966898147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45999.927966898147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45999.927966898147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45999.927966898147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45999.927966898147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45999.927966898147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45999.927966898147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45999.927966898147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45999.927966898147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45999.927966898147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45999.927966898147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45999.927966898147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45999.927966898147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45999.927966898147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45999.927966898147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45999.927966898147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45999.927966898147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45999.927966898147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45999.927966898147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45999.927966898147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45999.927966898147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45999.927966898147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45999.927966898147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45999.927966898147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45999.927966898147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45999.927966898147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45999.927966898147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45999.927966898147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45999.927966898147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45999.927966898147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45999.927966898147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45999.927966898147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45999.927966898147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45999.927966898147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45999.927966898147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45999.927966898147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45999.927966898147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45999.927966898147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45999.927966898147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45999.927966898147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45999.927966898147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45999.927966898147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45999.927966898147</v>
      </c>
      <c r="H385" s="117"/>
      <c r="I385" s="115" t="str">
        <f>IFERROR(VLOOKUP(D385,DB!A:F,6,0),"")</f>
        <v/>
      </c>
      <c r="J385" s="115" t="str">
        <f>IFERROR(VLOOKUP(D385,DB!A:G,7,0),"")</f>
        <v/>
      </c>
      <c r="K385" s="118"/>
      <c r="L385" s="133" t="str">
        <f>IFERROR(VLOOKUP(D385,DB!A:I,9,0),"")</f>
        <v/>
      </c>
    </row>
    <row r="386" spans="1:12" ht="31.5" customHeight="1">
      <c r="A386" s="139"/>
      <c r="B386" s="140" t="str">
        <f>IFERROR(VLOOKUP(D386,DB!A:K,11,0),"")</f>
        <v/>
      </c>
      <c r="C386" s="141"/>
      <c r="D386" s="140"/>
      <c r="E386" s="138"/>
      <c r="F386" s="142"/>
      <c r="G386" s="143">
        <f t="shared" ca="1" si="6"/>
        <v>45999.927966898147</v>
      </c>
      <c r="H386" s="142"/>
      <c r="I386" s="140" t="str">
        <f>IFERROR(VLOOKUP(D386,DB!A:F,6,0),"")</f>
        <v/>
      </c>
      <c r="J386" s="140" t="str">
        <f>IFERROR(VLOOKUP(D386,DB!A:G,7,0),"")</f>
        <v/>
      </c>
      <c r="K386" s="144"/>
      <c r="L386" s="145" t="str">
        <f>IFERROR(VLOOKUP(D386,DB!A:I,9,0),"")</f>
        <v/>
      </c>
    </row>
  </sheetData>
  <dataValidations count="2">
    <dataValidation allowBlank="1" showInputMessage="1" showErrorMessage="1" sqref="E1" xr:uid="{9E1BC488-8814-4F8A-8DBE-742B3278AB71}"/>
    <dataValidation type="list" allowBlank="1" showInputMessage="1" showErrorMessage="1" sqref="E2:E3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2025-12-08T19:18:17Z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