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151" documentId="120_S{2AC9BD13-BADA-5192-A53E-5A8FF88502F6}" xr6:coauthVersionLast="47" xr6:coauthVersionMax="47" xr10:uidLastSave="{8397E3E3-87FE-4184-9E3A-79ABD269ECA6}"/>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1" l="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10" i="5"/>
  <c r="L11" i="5"/>
  <c r="L12" i="5"/>
  <c r="L13" i="5"/>
  <c r="L14" i="5"/>
  <c r="L15" i="5"/>
  <c r="L16" i="5"/>
  <c r="L17" i="5"/>
  <c r="L18" i="5"/>
  <c r="J10" i="5"/>
  <c r="J11" i="5"/>
  <c r="J12" i="5"/>
  <c r="J13" i="5"/>
  <c r="J14" i="5"/>
  <c r="J15" i="5"/>
  <c r="J16" i="5"/>
  <c r="J17" i="5"/>
  <c r="J18" i="5"/>
  <c r="I10" i="5"/>
  <c r="I11" i="5"/>
  <c r="I12" i="5"/>
  <c r="I13" i="5"/>
  <c r="I14" i="5"/>
  <c r="I15" i="5"/>
  <c r="I16" i="5"/>
  <c r="I17" i="5"/>
  <c r="I18" i="5"/>
  <c r="B10" i="5"/>
  <c r="B11" i="5"/>
  <c r="B12" i="5"/>
  <c r="B13" i="5"/>
  <c r="B14" i="5"/>
  <c r="B15" i="5"/>
  <c r="B16" i="5"/>
  <c r="B17" i="5"/>
  <c r="B18" i="5"/>
  <c r="G10" i="5"/>
  <c r="G11" i="5"/>
  <c r="G12" i="5"/>
  <c r="G13" i="5"/>
  <c r="G14" i="5"/>
  <c r="G15" i="5"/>
  <c r="G16" i="5"/>
  <c r="G17" i="5"/>
  <c r="G18" i="5"/>
  <c r="D10" i="3"/>
  <c r="D7" i="3"/>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2" i="9"/>
  <c r="G2" i="9"/>
  <c r="I2" i="9"/>
  <c r="J2" i="9"/>
  <c r="L2" i="9"/>
  <c r="L6" i="5"/>
  <c r="L7" i="5"/>
  <c r="L8" i="5"/>
  <c r="L9" i="5"/>
  <c r="J6" i="5"/>
  <c r="J7" i="5"/>
  <c r="J8" i="5"/>
  <c r="J9" i="5"/>
  <c r="I6" i="5"/>
  <c r="I7" i="5"/>
  <c r="I8" i="5"/>
  <c r="I9" i="5"/>
  <c r="B7" i="5"/>
  <c r="B8" i="5"/>
  <c r="B9" i="5"/>
  <c r="G6" i="5"/>
  <c r="G7" i="5"/>
  <c r="G8" i="5"/>
  <c r="G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<sst xmlns="http://schemas.openxmlformats.org/spreadsheetml/2006/main" count="181616" uniqueCount="39222">
  <si>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</si>
  <si>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</si>
  <si>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</si>
  <si>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</si>
  <si>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</si>
  <si>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</si>
  <si>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</si>
  <si>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</si>
  <si>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</si>
  <si>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</si>
  <si>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</si>
  <si>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</si>
  <si>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</si>
  <si>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</si>
  <si>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</si>
  <si>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</si>
  <si>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</si>
  <si>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</si>
  <si>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</si>
  <si>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</si>
  <si>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</si>
  <si>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</si>
  <si>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</si>
  <si>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</si>
  <si>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</si>
  <si>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</si>
  <si>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</si>
  <si>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</si>
  <si>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</si>
  <si>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</si>
  <si>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</si>
  <si>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</si>
  <si>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</si>
  <si>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</si>
  <si>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</si>
  <si>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</si>
  <si>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</si>
  <si>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</si>
  <si>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</si>
  <si>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</si>
  <si>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</si>
  <si>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</si>
  <si>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</si>
  <si>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</si>
  <si>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</si>
  <si>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</si>
  <si>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</si>
  <si>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</si>
  <si>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</si>
  <si>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</si>
  <si>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</si>
  <si>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</si>
  <si>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</si>
  <si>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</si>
  <si>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</si>
  <si>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</si>
  <si>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</si>
  <si>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</si>
  <si>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</si>
  <si>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</si>
  <si>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</si>
  <si>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</si>
  <si>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</si>
  <si>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</si>
  <si>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</si>
  <si>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</si>
  <si>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</si>
  <si>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</si>
  <si>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</si>
  <si>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</si>
  <si>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</si>
  <si>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</si>
  <si>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</si>
  <si>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</si>
  <si>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</si>
  <si>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</si>
  <si>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</si>
  <si>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</si>
  <si>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</si>
  <si>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</si>
  <si>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</si>
  <si>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</si>
  <si>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</si>
  <si>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</si>
  <si>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</si>
  <si>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</si>
  <si>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</si>
  <si>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</si>
  <si>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</si>
  <si>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</si>
  <si>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</si>
  <si>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</si>
  <si>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</si>
  <si>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</si>
  <si>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</si>
  <si>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</si>
  <si>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</si>
  <si>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</si>
  <si>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</si>
  <si>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</si>
  <si>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</si>
  <si>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</si>
  <si>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</si>
  <si>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</si>
  <si>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</si>
  <si>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</si>
  <si>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</si>
  <si>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</si>
  <si>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</si>
  <si>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</si>
  <si>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</si>
  <si>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</si>
  <si>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</si>
  <si>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</si>
  <si>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</si>
  <si>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</si>
  <si>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</si>
  <si>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</si>
  <si>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</si>
  <si>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</si>
  <si>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</si>
  <si>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</si>
  <si>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</si>
  <si>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</si>
  <si>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</si>
  <si>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</si>
  <si>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</si>
  <si>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</si>
  <si>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</si>
  <si>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</si>
  <si>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</si>
  <si>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</si>
  <si>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</si>
  <si>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</si>
  <si>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</si>
  <si>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</si>
  <si>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</si>
  <si>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</si>
  <si>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</si>
  <si>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</si>
  <si>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</si>
  <si>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</si>
  <si>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</si>
  <si>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</si>
  <si>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</si>
  <si>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</si>
  <si>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</si>
  <si>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</si>
  <si>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</si>
  <si>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</si>
  <si>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</si>
  <si>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</si>
  <si>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</si>
  <si>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</si>
  <si>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</si>
  <si>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</si>
  <si>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</si>
  <si>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</si>
  <si>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</si>
  <si>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</si>
  <si>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</si>
  <si>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</si>
  <si>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</si>
  <si>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</si>
  <si>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</si>
  <si>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</si>
  <si>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</si>
  <si>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</si>
  <si>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</si>
  <si>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</si>
  <si>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</si>
  <si>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</si>
  <si>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</si>
  <si>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</si>
  <si>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</si>
  <si>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</si>
  <si>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</si>
  <si>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</si>
  <si>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</si>
  <si>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</si>
  <si>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</si>
  <si>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</si>
  <si>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</si>
  <si>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</si>
  <si>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</si>
  <si>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</si>
  <si>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</si>
  <si>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</si>
  <si>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</si>
  <si>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</si>
  <si>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</si>
  <si>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</si>
  <si>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</si>
  <si>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</si>
  <si>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</si>
  <si>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</si>
  <si>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</si>
  <si>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</si>
  <si>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</si>
  <si>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</si>
  <si>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</si>
  <si>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</si>
  <si>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</si>
  <si>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</si>
  <si>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</si>
  <si>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</si>
  <si>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</si>
  <si>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</si>
  <si>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</si>
  <si>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</si>
  <si>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</si>
  <si>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</si>
  <si>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</si>
  <si>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</si>
  <si>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</si>
  <si>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</si>
  <si>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</si>
  <si>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</si>
  <si>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</si>
  <si>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</si>
  <si>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</si>
  <si>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</si>
  <si>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</si>
  <si>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</si>
  <si>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</si>
  <si>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</si>
  <si>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</si>
  <si>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</si>
  <si>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</si>
  <si>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</si>
  <si>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</si>
  <si>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</si>
  <si>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</si>
  <si>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</si>
  <si>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</si>
  <si>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</si>
  <si>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</si>
  <si>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</si>
  <si>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</si>
  <si>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</si>
  <si>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</si>
  <si>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</si>
  <si>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</si>
  <si>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</si>
  <si>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</si>
  <si>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</si>
  <si>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</si>
  <si>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</si>
  <si>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</si>
  <si>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</si>
  <si>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</si>
  <si>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</si>
  <si>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</si>
  <si>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</si>
  <si>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</si>
  <si>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</si>
  <si>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</si>
  <si>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</si>
  <si>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</si>
  <si>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</si>
  <si>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</si>
  <si>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</si>
  <si>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</si>
  <si>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</si>
  <si>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</si>
  <si>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</si>
  <si>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</si>
  <si>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</si>
  <si>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</si>
  <si>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</si>
  <si>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</si>
  <si>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</si>
  <si>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</si>
  <si>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</si>
  <si>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</si>
  <si>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</si>
  <si>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</si>
  <si>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</si>
  <si>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</si>
  <si>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</si>
  <si>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</si>
  <si>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</si>
  <si>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</si>
  <si>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</si>
  <si>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</si>
  <si>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</si>
  <si>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</si>
  <si>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</si>
  <si>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</si>
  <si>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</si>
  <si>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</si>
  <si>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</si>
  <si>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</si>
  <si>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</si>
  <si>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</si>
  <si>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</si>
  <si>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</si>
  <si>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</si>
  <si>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</si>
  <si>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</si>
  <si>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</si>
  <si>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</si>
  <si>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</si>
  <si>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</si>
  <si>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</si>
  <si>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</si>
  <si>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</si>
  <si>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</si>
  <si>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</si>
  <si>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</si>
  <si>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</si>
  <si>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</si>
  <si>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</si>
  <si>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</si>
  <si>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</si>
  <si>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</si>
  <si>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</si>
  <si>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</si>
  <si>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</si>
  <si>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</si>
  <si>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</si>
  <si>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</si>
  <si>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</si>
  <si>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</si>
  <si>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</si>
  <si>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</si>
  <si>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</si>
  <si>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</si>
  <si>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</si>
  <si>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</si>
  <si>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</si>
  <si>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</si>
  <si>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</si>
  <si>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</si>
  <si>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</si>
  <si>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</si>
  <si>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</si>
  <si>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</si>
  <si>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</si>
  <si>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</si>
  <si>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</si>
  <si>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</si>
  <si>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</si>
  <si>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</si>
  <si>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</si>
  <si>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</si>
  <si>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</si>
  <si>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</si>
  <si>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</si>
  <si>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</si>
  <si>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</si>
  <si>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</si>
  <si>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</si>
  <si>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</si>
  <si>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</si>
  <si>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</si>
  <si>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</si>
  <si>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</si>
  <si>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</si>
  <si>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</si>
  <si>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</si>
  <si>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</si>
  <si>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</si>
  <si>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</si>
  <si>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</si>
  <si>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</si>
  <si>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</si>
  <si>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</si>
  <si>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</si>
  <si>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</si>
  <si>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</si>
  <si>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</si>
  <si>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</si>
  <si>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</si>
  <si>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</si>
  <si>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</si>
  <si>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</si>
  <si>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</si>
  <si>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</si>
  <si>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</si>
  <si>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</si>
  <si>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</si>
  <si>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</si>
  <si>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</si>
  <si>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</si>
  <si>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</si>
  <si>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</si>
  <si>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</si>
  <si>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</si>
  <si>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</si>
  <si>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</si>
  <si>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</si>
  <si>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</si>
  <si>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</si>
  <si>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</si>
  <si>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</si>
  <si>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</si>
  <si>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</si>
  <si>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</si>
  <si>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</si>
  <si>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</si>
  <si>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</si>
  <si>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</si>
  <si>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</si>
  <si>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</si>
  <si>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</si>
  <si>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</si>
  <si>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</si>
  <si>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</si>
  <si>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</si>
  <si>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</si>
  <si>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</si>
  <si>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</si>
  <si>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</si>
  <si>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</si>
  <si>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</si>
  <si>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</si>
  <si>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</si>
  <si>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</si>
  <si>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</si>
  <si>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</si>
  <si>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</si>
  <si>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</si>
  <si>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</si>
  <si>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</si>
  <si>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</si>
  <si>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</si>
  <si>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</si>
  <si>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</si>
  <si>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</si>
  <si>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</si>
  <si>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</si>
  <si>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</si>
  <si>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</si>
  <si>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</si>
  <si>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</si>
  <si>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</si>
  <si>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</si>
  <si>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</si>
  <si>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</si>
  <si>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</si>
  <si>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</si>
  <si>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</si>
  <si>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</si>
  <si>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</si>
  <si>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</si>
  <si>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</si>
  <si>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</si>
  <si>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</si>
  <si>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</si>
  <si>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</si>
  <si>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</si>
  <si>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</si>
  <si>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</si>
  <si>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</si>
  <si>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</si>
  <si>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</si>
  <si>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</si>
  <si>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</si>
  <si>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</si>
  <si>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</si>
  <si>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</si>
  <si>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</si>
  <si>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</si>
  <si>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</si>
  <si>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</si>
  <si>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</si>
  <si>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</si>
  <si>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</si>
  <si>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</si>
  <si>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</si>
  <si>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</si>
  <si>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</si>
  <si>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</si>
  <si>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</si>
  <si>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</si>
  <si>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</si>
  <si>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</si>
  <si>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</si>
  <si>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</si>
  <si>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</si>
  <si>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</si>
  <si>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</si>
  <si>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</si>
  <si>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</si>
  <si>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</si>
  <si>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</si>
  <si>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</si>
  <si>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</si>
  <si>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</si>
  <si>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</si>
  <si>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</si>
  <si>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</si>
  <si>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</si>
  <si>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</si>
  <si>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</si>
  <si>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</si>
  <si>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</si>
  <si>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</si>
  <si>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</si>
  <si>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</si>
  <si>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</si>
  <si>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</si>
  <si>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</si>
  <si>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</si>
  <si>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</si>
  <si>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</si>
  <si>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</si>
  <si>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</si>
  <si>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</si>
  <si>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</si>
  <si>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</si>
  <si>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</si>
  <si>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</si>
  <si>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</si>
  <si>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</si>
  <si>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</si>
  <si>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</si>
  <si>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</si>
  <si>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</si>
  <si>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</si>
  <si>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</si>
  <si>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</si>
  <si>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</si>
  <si>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</si>
  <si>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</si>
  <si>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</si>
  <si>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</si>
  <si>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</si>
  <si>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</si>
  <si>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</si>
  <si>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</si>
  <si>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</si>
  <si>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</si>
  <si>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</si>
  <si>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</si>
  <si>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</si>
  <si>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</si>
  <si>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</si>
  <si>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</si>
  <si>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</si>
  <si>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</si>
  <si>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</si>
  <si>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</si>
  <si>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</si>
  <si>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</si>
  <si>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</si>
  <si>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</si>
  <si>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</si>
  <si>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</si>
  <si>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</si>
  <si>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</si>
  <si>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</si>
  <si>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</si>
  <si>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</si>
  <si>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</si>
  <si>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</si>
  <si>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</si>
  <si>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</si>
  <si>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</si>
  <si>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</si>
  <si>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</si>
  <si>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</si>
  <si>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</si>
  <si>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</si>
  <si>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</si>
  <si>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</si>
  <si>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</si>
  <si>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</si>
  <si>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</si>
  <si>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</si>
  <si>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</si>
  <si>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</si>
  <si>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</si>
  <si>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</si>
  <si>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</si>
  <si>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</si>
  <si>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</si>
  <si>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</si>
  <si>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</si>
  <si>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</si>
  <si>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</si>
  <si>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</si>
  <si>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</si>
  <si>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</si>
  <si>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</si>
  <si>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</si>
  <si>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</si>
  <si>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</si>
  <si>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</si>
  <si>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</si>
  <si>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</si>
  <si>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</si>
  <si>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</si>
  <si>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</si>
  <si>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</si>
  <si>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</si>
  <si>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</si>
  <si>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</si>
  <si>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</si>
  <si>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</si>
  <si>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</si>
  <si>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</si>
  <si>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</si>
  <si>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</si>
  <si>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</si>
  <si>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</si>
  <si>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</si>
  <si>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</si>
  <si>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</si>
  <si>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</si>
  <si>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</si>
  <si>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</si>
  <si>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</si>
  <si>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</si>
  <si>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</si>
  <si>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</si>
  <si>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</si>
  <si>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</si>
  <si>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</si>
  <si>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</si>
  <si>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</si>
  <si>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</si>
  <si>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</si>
  <si>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</si>
  <si>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</si>
  <si>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</si>
  <si>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</si>
  <si>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</si>
  <si>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</si>
  <si>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</si>
  <si>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</si>
  <si>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</si>
  <si>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</si>
  <si>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</si>
  <si>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</si>
  <si>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</si>
  <si>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</si>
  <si>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</si>
  <si>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</si>
  <si>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</si>
  <si>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</si>
  <si>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</si>
  <si>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</si>
  <si>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</si>
  <si>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</si>
  <si>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</si>
  <si>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</si>
  <si>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</si>
  <si>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</si>
  <si>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</si>
  <si>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</si>
  <si>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</si>
  <si>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</si>
  <si>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</si>
  <si>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</si>
  <si>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</si>
  <si>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</si>
  <si>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</si>
  <si>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</si>
  <si>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</si>
  <si>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</si>
  <si>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</si>
  <si>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</si>
  <si>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</si>
  <si>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</si>
  <si>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</si>
  <si>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</si>
  <si>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</si>
  <si>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</si>
  <si>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</si>
  <si>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</si>
  <si>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</si>
  <si>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</si>
  <si>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</si>
  <si>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</si>
  <si>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</si>
  <si>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</si>
  <si>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</si>
  <si>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</si>
  <si>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</si>
  <si>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</si>
  <si>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</si>
  <si>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</si>
  <si>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</si>
  <si>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</si>
  <si>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</si>
  <si>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</si>
  <si>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</si>
  <si>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</si>
  <si>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</si>
  <si>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</si>
  <si>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</si>
  <si>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</si>
  <si>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</si>
  <si>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</si>
  <si>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</si>
  <si>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</si>
  <si>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</si>
  <si>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</si>
  <si>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</si>
  <si>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</si>
  <si>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</si>
  <si>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</si>
  <si>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</si>
  <si>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</si>
  <si>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</si>
  <si>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</si>
  <si>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</si>
  <si>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</si>
  <si>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</si>
  <si>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</si>
  <si>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</si>
  <si>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</si>
  <si>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</si>
  <si>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</si>
  <si>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</si>
  <si>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</si>
  <si>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</si>
  <si>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</si>
  <si>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</si>
  <si>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</si>
  <si>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</si>
  <si>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</si>
  <si>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</si>
  <si>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</si>
  <si>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</si>
  <si>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</si>
  <si>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</si>
  <si>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</si>
  <si>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</si>
  <si>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</si>
  <si>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</si>
  <si>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</si>
  <si>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</si>
  <si>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</si>
  <si>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</si>
  <si>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</si>
  <si>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</si>
  <si>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</si>
  <si>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</si>
  <si>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</si>
  <si>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</si>
  <si>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</si>
  <si>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</si>
  <si>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</si>
  <si>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</si>
  <si>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</si>
  <si>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</si>
  <si>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</si>
  <si>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</si>
  <si>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</si>
  <si>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</si>
  <si>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</si>
  <si>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</si>
  <si>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</si>
  <si>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</si>
  <si>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</si>
  <si>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</si>
  <si>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</si>
  <si>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</si>
  <si>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</si>
  <si>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</si>
  <si>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</si>
  <si>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</si>
  <si>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</si>
  <si>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</si>
  <si>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</si>
  <si>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</si>
  <si>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</si>
  <si>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</si>
  <si>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</si>
  <si>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</si>
  <si>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</si>
  <si>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</si>
  <si>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</si>
  <si>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</si>
  <si>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</si>
  <si>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</si>
  <si>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</si>
  <si>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</si>
  <si>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</si>
  <si>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</si>
  <si>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</si>
  <si>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</si>
  <si>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</si>
  <si>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</si>
  <si>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</si>
  <si>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</si>
  <si>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</si>
  <si>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</si>
  <si>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</si>
  <si>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</si>
  <si>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</si>
  <si>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</si>
  <si>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</si>
  <si>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</si>
  <si>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</si>
  <si>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</si>
  <si>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</si>
  <si>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</si>
  <si>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</si>
  <si>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</si>
  <si>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</si>
  <si>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</si>
  <si>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</si>
  <si>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</si>
  <si>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</si>
  <si>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</si>
  <si>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</si>
  <si>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</si>
  <si>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</si>
  <si>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</si>
  <si>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</si>
  <si>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</si>
  <si>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</si>
  <si>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</si>
  <si>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</si>
  <si>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</si>
  <si>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</si>
  <si>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</si>
  <si>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</si>
  <si>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</si>
  <si>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</si>
  <si>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</si>
  <si>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</si>
  <si>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</si>
  <si>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</si>
  <si>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</si>
  <si>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</si>
  <si>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</si>
  <si>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</si>
  <si>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</si>
  <si>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</si>
  <si>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</si>
  <si>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</si>
  <si>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</si>
  <si>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</si>
  <si>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</si>
  <si>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</si>
  <si>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</si>
  <si>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</si>
  <si>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</si>
  <si>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</si>
  <si>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</si>
  <si>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</si>
  <si>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</si>
  <si>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</si>
  <si>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</si>
  <si>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</si>
  <si>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</si>
  <si>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</si>
  <si>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</si>
  <si>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</si>
  <si>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</si>
  <si>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</si>
  <si>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</si>
  <si>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</si>
  <si>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</si>
  <si>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</si>
  <si>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</si>
  <si>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</si>
  <si>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</si>
  <si>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</si>
  <si>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</si>
  <si>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</si>
  <si>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</si>
  <si>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</si>
  <si>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</si>
  <si>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</si>
  <si>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</si>
  <si>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</si>
  <si>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</si>
  <si>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</si>
  <si>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</si>
  <si>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</si>
  <si>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</si>
  <si>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</si>
  <si>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</si>
  <si>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</si>
  <si>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</si>
  <si>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</si>
  <si>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</si>
  <si>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</si>
  <si>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</si>
  <si>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</si>
  <si>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</si>
  <si>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</si>
  <si>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</si>
  <si>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</si>
  <si>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</si>
  <si>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</si>
  <si>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</si>
  <si>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</si>
  <si>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</si>
  <si>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</si>
  <si>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</si>
  <si>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</si>
  <si>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</si>
  <si>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</si>
  <si>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</si>
  <si>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</si>
  <si>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</si>
  <si>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</si>
  <si>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</si>
  <si>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</si>
  <si>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</si>
  <si>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</si>
  <si>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</si>
  <si>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</si>
  <si>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</si>
  <si>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</si>
  <si>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</si>
  <si>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</si>
  <si>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</si>
  <si>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</si>
  <si>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</si>
  <si>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</si>
  <si>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</si>
  <si>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</si>
  <si>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</si>
  <si>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</si>
  <si>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</si>
  <si>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</si>
  <si>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</si>
  <si>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</si>
  <si>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</si>
  <si>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</si>
  <si>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</si>
  <si>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</si>
  <si>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</si>
  <si>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</si>
  <si>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</si>
  <si>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</si>
  <si>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</si>
  <si>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</si>
  <si>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</si>
  <si>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</si>
  <si>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</si>
  <si>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</si>
  <si>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</si>
  <si>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</si>
  <si>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</si>
  <si>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</si>
  <si>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</si>
  <si>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</si>
  <si>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</si>
  <si>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</si>
  <si>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</si>
  <si>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</si>
  <si>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</si>
  <si>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</si>
  <si>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</si>
  <si>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</si>
  <si>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</si>
  <si>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</si>
  <si>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</si>
  <si>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</si>
  <si>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</si>
  <si>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</si>
  <si>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</si>
  <si>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</si>
  <si>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</si>
  <si>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</si>
  <si>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</si>
  <si>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</si>
  <si>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</si>
  <si>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</si>
  <si>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</si>
  <si>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</si>
  <si>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</si>
  <si>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</si>
  <si>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</si>
  <si>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</si>
  <si>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</si>
  <si>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</si>
  <si>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</si>
  <si>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</si>
  <si>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</si>
  <si>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</si>
  <si>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</si>
  <si>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</si>
  <si>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</si>
  <si>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</si>
  <si>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</si>
  <si>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</si>
  <si>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</si>
  <si>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</si>
  <si>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</si>
  <si>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</si>
  <si>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</si>
  <si>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</si>
  <si>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</si>
  <si>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</si>
  <si>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</si>
  <si>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</si>
  <si>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</si>
  <si>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</si>
  <si>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</si>
  <si>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</si>
  <si>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</si>
  <si>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</si>
  <si>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</si>
  <si>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</si>
  <si>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</si>
  <si>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</si>
  <si>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</si>
  <si>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</si>
  <si>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</si>
  <si>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</si>
  <si>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</si>
  <si>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</si>
  <si>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</si>
  <si>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</si>
  <si>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</si>
  <si>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</si>
  <si>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</si>
  <si>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</si>
  <si>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</si>
  <si>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</si>
  <si>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</si>
  <si>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</si>
  <si>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</si>
  <si>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</si>
  <si>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</si>
  <si>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</si>
  <si>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</si>
  <si>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</si>
  <si>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</si>
  <si>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</si>
  <si>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</si>
  <si>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</si>
  <si>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</si>
  <si>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</si>
  <si>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</si>
  <si>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</si>
  <si>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</si>
  <si>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</si>
  <si>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</si>
  <si>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</si>
  <si>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</si>
  <si>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</si>
  <si>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</si>
  <si>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</si>
  <si>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</si>
  <si>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</si>
  <si>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</si>
  <si>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</si>
  <si>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</si>
  <si>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</si>
  <si>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</si>
  <si>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</si>
  <si>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</si>
  <si>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</si>
  <si>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</si>
  <si>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</si>
  <si>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</si>
  <si>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</si>
  <si>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</si>
  <si>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</si>
  <si>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</si>
  <si>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</si>
  <si>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</si>
  <si>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</si>
  <si>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</si>
  <si>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</si>
  <si>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</si>
  <si>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</si>
  <si>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</si>
  <si>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</si>
  <si>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</si>
  <si>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</si>
  <si>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</si>
  <si>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</si>
  <si>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</si>
  <si>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</si>
  <si>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</si>
  <si>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</si>
  <si>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</si>
  <si>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</si>
  <si>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</si>
  <si>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</si>
  <si>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</si>
  <si>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</si>
  <si>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</si>
  <si>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</si>
  <si>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</si>
  <si>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</si>
  <si>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</si>
  <si>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</si>
  <si>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</si>
  <si>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</si>
  <si>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</si>
  <si>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</si>
  <si>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</si>
  <si>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</si>
  <si>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</si>
  <si>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</si>
  <si>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</si>
  <si>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</si>
  <si>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</si>
  <si>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</si>
  <si>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</si>
  <si>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</si>
  <si>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</si>
  <si>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</si>
  <si>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</si>
  <si>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</si>
  <si>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</si>
  <si>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</si>
  <si>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</si>
  <si>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</si>
  <si>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</si>
  <si>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</si>
  <si>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</si>
  <si>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</si>
  <si>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</si>
  <si>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</si>
  <si>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</si>
  <si>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</si>
  <si>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</si>
  <si>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</si>
  <si>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</si>
  <si>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</si>
  <si>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</si>
  <si>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</si>
  <si>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</si>
  <si>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</si>
  <si>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</si>
  <si>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</si>
  <si>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</si>
  <si>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</si>
  <si>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</si>
  <si>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</si>
  <si>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</si>
  <si>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</si>
  <si>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</si>
  <si>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</si>
  <si>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</si>
  <si>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</si>
  <si>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</si>
  <si>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</si>
  <si>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</si>
  <si>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</si>
  <si>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</si>
  <si>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</si>
  <si>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</si>
  <si>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</si>
  <si>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</si>
  <si>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</si>
  <si>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</si>
  <si>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</si>
  <si>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</si>
  <si>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</si>
  <si>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</si>
  <si>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</si>
  <si>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</si>
  <si>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</si>
  <si>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</si>
  <si>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</si>
  <si>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</si>
  <si>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</si>
  <si>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</si>
  <si>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</si>
  <si>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</si>
  <si>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</si>
  <si>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</si>
  <si>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</si>
  <si>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</si>
  <si>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</si>
  <si>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</si>
  <si>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</si>
  <si>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</si>
  <si>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</si>
  <si>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</si>
  <si>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</si>
  <si>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</si>
  <si>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</si>
  <si>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</si>
  <si>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</si>
  <si>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</si>
  <si>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</si>
  <si>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</si>
  <si>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</si>
  <si>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</si>
  <si>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</si>
  <si>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</si>
  <si>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</si>
  <si>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</si>
  <si>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</si>
  <si>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</si>
  <si>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</si>
  <si>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</si>
  <si>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</si>
  <si>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</si>
  <si>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</si>
  <si>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</si>
  <si>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</si>
  <si>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</si>
  <si>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</si>
  <si>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</si>
  <si>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</si>
  <si>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</si>
  <si>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</si>
  <si>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</si>
  <si>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</si>
  <si>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</si>
  <si>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</si>
  <si>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</si>
  <si>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</si>
  <si>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</si>
  <si>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</si>
  <si>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</si>
  <si>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</si>
  <si>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</si>
  <si>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</si>
  <si>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</si>
  <si>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</si>
  <si>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</si>
  <si>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</si>
  <si>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</si>
  <si>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</si>
  <si>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</si>
  <si>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</si>
  <si>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</si>
  <si>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</si>
  <si>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</si>
  <si>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</si>
  <si>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</si>
  <si>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</si>
  <si>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</si>
  <si>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</si>
  <si>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</si>
  <si>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</si>
  <si>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</si>
  <si>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</si>
  <si>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</si>
  <si>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</si>
  <si>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</si>
  <si>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</si>
  <si>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</si>
  <si>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</si>
  <si>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</si>
  <si>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</si>
  <si>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</si>
  <si>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</si>
  <si>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</si>
  <si>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</si>
  <si>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</si>
  <si>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</si>
  <si>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</si>
  <si>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</si>
  <si>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</si>
  <si>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</si>
  <si>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</si>
  <si>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</si>
  <si>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</si>
  <si>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</si>
  <si>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</si>
  <si>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</si>
  <si>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</si>
  <si>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</si>
  <si>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</si>
  <si>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</si>
  <si>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</si>
  <si>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</si>
  <si>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</si>
  <si>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</si>
  <si>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</si>
  <si>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</si>
  <si>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</si>
  <si>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</si>
  <si>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</si>
  <si>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</si>
  <si>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</si>
  <si>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</si>
  <si>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</si>
  <si>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</si>
  <si>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</si>
  <si>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</si>
  <si>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</si>
  <si>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</si>
  <si>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</si>
  <si>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</si>
  <si>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</si>
  <si>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</si>
  <si>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</si>
  <si>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</si>
  <si>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</si>
  <si>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</si>
  <si>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</si>
  <si>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</si>
  <si>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</si>
  <si>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</si>
  <si>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</si>
  <si>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</si>
  <si>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</si>
  <si>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</si>
  <si>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</si>
  <si>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</si>
  <si>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</si>
  <si>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</si>
  <si>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</si>
  <si>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</si>
  <si>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</si>
  <si>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</si>
  <si>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</si>
  <si>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</si>
  <si>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</si>
  <si>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</si>
  <si>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</si>
  <si>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</si>
  <si>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</si>
  <si>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</si>
  <si>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</si>
  <si>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</si>
  <si>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</si>
  <si>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</si>
  <si>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</si>
  <si>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</si>
  <si>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</si>
  <si>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</si>
  <si>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</si>
  <si>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</si>
  <si>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</si>
  <si>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</si>
  <si>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</si>
  <si>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</si>
  <si>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</si>
  <si>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</si>
  <si>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</si>
  <si>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</si>
  <si>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</si>
  <si>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</si>
  <si>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</si>
  <si>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</si>
  <si>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</si>
  <si>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</si>
  <si>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</si>
  <si>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</si>
  <si>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</si>
  <si>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</si>
  <si>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</si>
  <si>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</si>
  <si>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</si>
  <si>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</si>
  <si>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</si>
  <si>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</si>
  <si>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</si>
  <si>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</si>
  <si>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</si>
  <si>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</si>
  <si>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</si>
  <si>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</si>
  <si>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</si>
  <si>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</si>
  <si>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</si>
  <si>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</si>
  <si>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</si>
  <si>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</si>
  <si>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</si>
  <si>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</si>
  <si>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</si>
  <si>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</si>
  <si>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</si>
  <si>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</si>
  <si>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</si>
  <si>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</si>
  <si>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</si>
  <si>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</si>
  <si>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</si>
  <si>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</si>
  <si>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</si>
  <si>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</si>
  <si>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</si>
  <si>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</si>
  <si>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</si>
  <si>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</si>
  <si>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</si>
  <si>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</si>
  <si>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</si>
  <si>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</si>
  <si>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</si>
  <si>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</si>
  <si>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</si>
  <si>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</si>
  <si>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</si>
  <si>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</si>
  <si>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</si>
  <si>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</si>
  <si>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</si>
  <si>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</si>
  <si>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</si>
  <si>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</si>
  <si>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</si>
  <si>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</si>
  <si>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</si>
  <si>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</si>
  <si>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</si>
  <si>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</si>
  <si>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</si>
  <si>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</si>
  <si>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</si>
  <si>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</si>
  <si>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</si>
  <si>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</si>
  <si>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</si>
  <si>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</si>
  <si>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</si>
  <si>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</si>
  <si>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</si>
  <si>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</si>
  <si>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</si>
  <si>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</si>
  <si>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</si>
  <si>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</si>
  <si>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</si>
  <si>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</si>
  <si>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</si>
  <si>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</si>
  <si>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</si>
  <si>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</si>
  <si>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</si>
  <si>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</si>
  <si>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</si>
  <si>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</si>
  <si>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</si>
  <si>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</si>
  <si>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</si>
  <si>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</si>
  <si>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</si>
  <si>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</si>
  <si>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</si>
  <si>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</si>
  <si>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</si>
  <si>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</si>
  <si>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</si>
  <si>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</si>
  <si>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</si>
  <si>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</si>
  <si>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</si>
  <si>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</si>
  <si>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</si>
  <si>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</si>
  <si>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</si>
  <si>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</si>
  <si>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</si>
  <si>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</si>
  <si>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</si>
  <si>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</si>
  <si>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</si>
  <si>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</si>
  <si>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</si>
  <si>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</si>
  <si>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</si>
  <si>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</si>
  <si>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</si>
  <si>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</si>
  <si>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</si>
  <si>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</si>
  <si>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</si>
  <si>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</si>
  <si>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</si>
  <si>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</si>
  <si>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</si>
  <si>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</si>
  <si>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</si>
  <si>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</si>
  <si>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</si>
  <si>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</si>
  <si>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</si>
  <si>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</si>
  <si>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</si>
  <si>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</si>
  <si>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</si>
  <si>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</si>
  <si>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</si>
  <si>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</si>
  <si>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</si>
  <si>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</si>
  <si>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</si>
  <si>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</si>
  <si>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</si>
  <si>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</si>
  <si>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</si>
  <si>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</si>
  <si>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</si>
  <si>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</si>
  <si>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</si>
  <si>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</si>
  <si>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</si>
  <si>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</si>
  <si>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</si>
  <si>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</si>
  <si>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</si>
  <si>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</si>
  <si>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</si>
  <si>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</si>
  <si>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</si>
  <si>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</si>
  <si>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</si>
  <si>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</si>
  <si>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</si>
  <si>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</si>
  <si>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</si>
  <si>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</si>
  <si>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</si>
  <si>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</si>
  <si>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</si>
  <si>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</si>
  <si>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</si>
  <si>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</si>
  <si>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</si>
  <si>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</si>
  <si>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</si>
  <si>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</si>
  <si>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</si>
  <si>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</si>
  <si>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</si>
  <si>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</si>
  <si>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</si>
  <si>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</si>
  <si>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</si>
  <si>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</si>
  <si>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</si>
  <si>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</si>
  <si>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</si>
  <si>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</si>
  <si>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</si>
  <si>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</si>
  <si>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</si>
  <si>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</si>
  <si>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</si>
  <si>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</si>
  <si>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</si>
  <si>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</si>
  <si>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</si>
  <si>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</si>
  <si>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</si>
  <si>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</si>
  <si>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</si>
  <si>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</si>
  <si>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</si>
  <si>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</si>
  <si>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</si>
  <si>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</si>
  <si>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</si>
  <si>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</si>
  <si>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</si>
  <si>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</si>
  <si>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</si>
  <si>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</si>
  <si>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</si>
  <si>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</si>
  <si>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</si>
  <si>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</si>
  <si>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</si>
  <si>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</si>
  <si>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</si>
  <si>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</si>
  <si>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</si>
  <si>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</si>
  <si>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</si>
  <si>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</si>
  <si>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</si>
  <si>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</si>
  <si>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</si>
  <si>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</si>
  <si>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</si>
  <si>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</si>
  <si>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</si>
  <si>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</si>
  <si>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</si>
  <si>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</si>
  <si>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</si>
  <si>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</si>
  <si>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</si>
  <si>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</si>
  <si>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</si>
  <si>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</si>
  <si>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</si>
  <si>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</si>
  <si>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</si>
  <si>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</si>
  <si>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</si>
  <si>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</si>
  <si>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</si>
  <si>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</si>
  <si>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</si>
  <si>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</si>
  <si>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</si>
  <si>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</si>
  <si>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</si>
  <si>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</si>
  <si>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</si>
  <si>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</si>
  <si>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</si>
  <si>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</si>
  <si>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</si>
  <si>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</si>
  <si>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</si>
  <si>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</si>
  <si>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</si>
  <si>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</si>
  <si>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</si>
  <si>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</si>
  <si>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</si>
  <si>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</si>
  <si>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</si>
  <si>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</si>
  <si>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</si>
  <si>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</si>
  <si>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</si>
  <si>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</si>
  <si>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</si>
  <si>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</si>
  <si>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</si>
  <si>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</si>
  <si>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</si>
  <si>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</si>
  <si>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</si>
  <si>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</si>
  <si>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</si>
  <si>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</si>
  <si>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</si>
  <si>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</si>
  <si>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</si>
  <si>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</si>
  <si>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</si>
  <si>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</si>
  <si>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</si>
  <si>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</si>
  <si>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</si>
  <si>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</si>
  <si>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</si>
  <si>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</si>
  <si>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</si>
  <si>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</si>
  <si>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</si>
  <si>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</si>
  <si>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</si>
  <si>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</si>
  <si>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</si>
  <si>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</si>
  <si>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</si>
  <si>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</si>
  <si>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</si>
  <si>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</si>
  <si>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</si>
  <si>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</si>
  <si>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</si>
  <si>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</si>
  <si>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</si>
  <si>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</si>
  <si>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</si>
  <si>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</si>
  <si>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</si>
  <si>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</si>
  <si>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</si>
  <si>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</si>
  <si>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</si>
  <si>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</si>
  <si>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</si>
  <si>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</si>
  <si>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</si>
  <si>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</si>
  <si>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</si>
  <si>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</si>
  <si>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</si>
  <si>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</si>
  <si>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</si>
  <si>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</si>
  <si>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</si>
  <si>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</si>
  <si>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</si>
  <si>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</si>
  <si>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</si>
  <si>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</si>
  <si>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</si>
  <si>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</si>
  <si>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</si>
  <si>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</si>
  <si>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</si>
  <si>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</si>
  <si>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</si>
  <si>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</si>
  <si>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</si>
  <si>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</si>
  <si>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</si>
  <si>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</si>
  <si>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</si>
  <si>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</si>
  <si>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</si>
  <si>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</si>
  <si>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</si>
  <si>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</si>
  <si>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</si>
  <si>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</si>
  <si>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</si>
  <si>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</si>
  <si>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</si>
  <si>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</si>
  <si>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</si>
  <si>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</si>
  <si>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</si>
  <si>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</si>
  <si>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</si>
  <si>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</si>
  <si>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</si>
  <si>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</si>
  <si>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</si>
  <si>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</si>
  <si>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</si>
  <si>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</si>
  <si>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</si>
  <si>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</si>
  <si>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</si>
  <si>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</si>
  <si>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</si>
  <si>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</si>
  <si>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</si>
  <si>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</si>
  <si>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</si>
  <si>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</si>
  <si>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</si>
  <si>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</si>
  <si>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</si>
  <si>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</si>
  <si>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</si>
  <si>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</si>
  <si>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</si>
  <si>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</si>
  <si>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</si>
  <si>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</si>
  <si>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</si>
  <si>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</si>
  <si>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</si>
  <si>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</si>
  <si>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</si>
  <si>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</si>
  <si>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</si>
  <si>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</si>
  <si>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</si>
  <si>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</si>
  <si>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</si>
  <si>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</si>
  <si>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</si>
  <si>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</si>
  <si>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</si>
  <si>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</si>
  <si>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</si>
  <si>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</si>
  <si>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</si>
  <si>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</si>
  <si>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</si>
  <si>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</si>
  <si>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</si>
  <si>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</si>
  <si>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</si>
  <si>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</si>
  <si>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</si>
  <si>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</si>
  <si>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</si>
  <si>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</si>
  <si>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</si>
  <si>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</si>
  <si>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</si>
  <si>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</si>
  <si>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</si>
  <si>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</si>
  <si>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</si>
  <si>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</si>
  <si>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</si>
  <si>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</si>
  <si>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</si>
  <si>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</si>
  <si>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</si>
  <si>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</si>
  <si>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</si>
  <si>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</si>
  <si>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</si>
  <si>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</si>
  <si>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</si>
  <si>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</si>
  <si>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</si>
  <si>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</si>
  <si>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</si>
  <si>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</si>
  <si>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</si>
  <si>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</si>
  <si>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</si>
  <si>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</si>
  <si>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</si>
  <si>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</si>
  <si>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</si>
  <si>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</si>
  <si>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</si>
  <si>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</si>
  <si>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</si>
  <si>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</si>
  <si>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</si>
  <si>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</si>
  <si>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</si>
  <si>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</si>
  <si>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</si>
  <si>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</si>
  <si>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</si>
  <si>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</si>
  <si>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</si>
  <si>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</si>
  <si>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</si>
  <si>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</si>
  <si>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</si>
  <si>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</si>
  <si>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</si>
  <si>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</si>
  <si>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</si>
  <si>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</si>
  <si>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</si>
  <si>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</si>
  <si>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</si>
  <si>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</si>
  <si>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</si>
  <si>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</si>
  <si>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</si>
  <si>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</si>
  <si>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</si>
  <si>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</si>
  <si>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</si>
  <si>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</si>
  <si>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</si>
  <si>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</si>
  <si>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</si>
  <si>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</si>
  <si>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</si>
  <si>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</si>
  <si>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</si>
  <si>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</si>
  <si>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</si>
  <si>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</si>
  <si>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</si>
  <si>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</si>
  <si>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</si>
  <si>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</si>
  <si>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</si>
  <si>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</si>
  <si>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</si>
  <si>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</si>
  <si>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</si>
  <si>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</si>
  <si>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</si>
  <si>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</si>
  <si>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</si>
  <si>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</si>
  <si>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</si>
  <si>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</si>
  <si>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</si>
  <si>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</si>
  <si>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</si>
  <si>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</si>
  <si>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</si>
  <si>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</si>
  <si>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</si>
  <si>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</si>
  <si>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</si>
  <si>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</si>
  <si>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</si>
  <si>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</si>
  <si>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</si>
  <si>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</si>
  <si>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</si>
  <si>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</si>
  <si>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</si>
  <si>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</si>
  <si>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</si>
  <si>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</si>
  <si>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</si>
  <si>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</si>
  <si>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</si>
  <si>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</si>
  <si>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</si>
  <si>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</si>
  <si>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</si>
  <si>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</si>
  <si>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</si>
  <si>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</si>
  <si>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</si>
  <si>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</si>
  <si>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</si>
  <si>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</si>
  <si>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</si>
  <si>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</si>
  <si>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</si>
  <si>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</si>
  <si>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</si>
  <si>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</si>
  <si>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</si>
  <si>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</si>
  <si>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</si>
  <si>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</si>
  <si>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</si>
  <si>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</si>
  <si>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</si>
  <si>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</si>
  <si>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</si>
  <si>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</si>
  <si>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</si>
  <si>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</si>
  <si>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</si>
  <si>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</si>
  <si>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</si>
  <si>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</si>
  <si>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</si>
  <si>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</si>
  <si>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</si>
  <si>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</si>
  <si>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</si>
  <si>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</si>
  <si>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</si>
  <si>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</si>
  <si>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</si>
  <si>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</si>
  <si>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</si>
  <si>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</si>
  <si>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</si>
  <si>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</si>
  <si>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</si>
  <si>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</si>
  <si>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</si>
  <si>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</si>
  <si>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</si>
  <si>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</si>
  <si>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</si>
  <si>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</si>
  <si>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</si>
  <si>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</si>
  <si>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</si>
  <si>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</si>
  <si>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</si>
  <si>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</si>
  <si>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</si>
  <si>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</si>
  <si>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</si>
  <si>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</si>
  <si>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</si>
  <si>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</si>
  <si>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</si>
  <si>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</si>
  <si>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</si>
  <si>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</si>
  <si>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</si>
  <si>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</si>
  <si>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</si>
  <si>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</si>
  <si>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</si>
  <si>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</si>
  <si>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</si>
  <si>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</si>
  <si>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</si>
  <si>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</si>
  <si>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</si>
  <si>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</si>
  <si>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</si>
  <si>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</si>
  <si>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</si>
  <si>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</si>
  <si>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</si>
  <si>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</si>
  <si>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</si>
  <si>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</si>
  <si>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</si>
  <si>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</si>
  <si>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</si>
  <si>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</si>
  <si>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</si>
  <si>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</si>
  <si>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</si>
  <si>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</si>
  <si>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</si>
  <si>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</si>
  <si>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</si>
  <si>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</si>
  <si>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</si>
  <si>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</si>
  <si>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</si>
  <si>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</si>
  <si>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</si>
  <si>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</si>
  <si>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</si>
  <si>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</si>
  <si>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</si>
  <si>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</si>
  <si>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</si>
  <si>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</si>
  <si>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</si>
  <si>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</si>
  <si>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</si>
  <si>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</si>
  <si>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</si>
  <si>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</si>
  <si>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</si>
  <si>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</si>
  <si>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</si>
  <si>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</si>
  <si>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</si>
  <si>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</si>
  <si>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</si>
  <si>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</si>
  <si>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</si>
  <si>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</si>
  <si>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</si>
  <si>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</si>
  <si>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</si>
  <si>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</si>
  <si>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</si>
  <si>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</si>
  <si>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</si>
  <si>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</si>
  <si>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</si>
  <si>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</si>
  <si>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</si>
  <si>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</si>
  <si>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</si>
  <si>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</si>
  <si>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</si>
  <si>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</si>
  <si>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</si>
  <si>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</si>
  <si>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</si>
  <si>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</si>
  <si>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</si>
  <si>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</si>
  <si>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</si>
  <si>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</si>
  <si>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</si>
  <si>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</si>
  <si>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</si>
  <si>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</si>
  <si>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</si>
  <si>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</si>
  <si>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</si>
  <si>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</si>
  <si>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</si>
  <si>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</si>
  <si>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</si>
  <si>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</si>
  <si>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</si>
  <si>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</si>
  <si>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</si>
  <si>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</si>
  <si>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</si>
  <si>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</si>
  <si>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</si>
  <si>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</si>
  <si>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</si>
  <si>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</si>
  <si>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</si>
  <si>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</si>
  <si>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</si>
  <si>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</si>
  <si>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</si>
  <si>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</si>
  <si>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</si>
  <si>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</si>
  <si>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</si>
  <si>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</si>
  <si>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</si>
  <si>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</si>
  <si>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</si>
  <si>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</si>
  <si>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</si>
  <si>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</si>
  <si>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</si>
  <si>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</si>
  <si>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</si>
  <si>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</si>
  <si>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</si>
  <si>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</si>
  <si>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</si>
  <si>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</si>
  <si>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</si>
  <si>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</si>
  <si>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</si>
  <si>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</si>
  <si>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</si>
  <si>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</si>
  <si>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</si>
  <si>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</si>
  <si>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</si>
  <si>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</si>
  <si>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</si>
  <si>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</si>
  <si>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</si>
  <si>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</si>
  <si>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</si>
  <si>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</si>
  <si>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</si>
  <si>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</si>
  <si>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</si>
  <si>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</si>
  <si>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</si>
  <si>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</si>
  <si>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</si>
  <si>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</si>
  <si>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</si>
  <si>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</si>
  <si>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</si>
  <si>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</si>
  <si>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</si>
  <si>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</si>
  <si>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</si>
  <si>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</si>
  <si>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</si>
  <si>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</si>
  <si>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</si>
  <si>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</si>
  <si>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</si>
  <si>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</si>
  <si>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</si>
  <si>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</si>
  <si>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</si>
  <si>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</si>
  <si>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</si>
  <si>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</si>
  <si>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</si>
  <si>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</si>
  <si>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</si>
  <si>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</si>
  <si>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</si>
  <si>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</si>
  <si>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</si>
  <si>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</si>
  <si>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</si>
  <si>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</si>
  <si>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</si>
  <si>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</si>
  <si>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</si>
  <si>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</si>
  <si>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</si>
  <si>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</si>
  <si>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</si>
  <si>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</si>
  <si>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</si>
  <si>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</si>
  <si>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</si>
  <si>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</si>
  <si>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</si>
  <si>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</si>
  <si>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</si>
  <si>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</si>
  <si>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</si>
  <si>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</si>
  <si>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</si>
  <si>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</si>
  <si>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</si>
  <si>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</si>
  <si>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</si>
  <si>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</si>
  <si>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</si>
  <si>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</si>
  <si>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</si>
  <si>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</si>
  <si>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</si>
  <si>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</si>
  <si>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</si>
  <si>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</si>
  <si>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</si>
  <si>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</si>
  <si>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</si>
  <si>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</si>
  <si>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</si>
  <si>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</si>
  <si>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</si>
  <si>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</si>
  <si>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</si>
  <si>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</si>
  <si>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</si>
  <si>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</si>
  <si>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</si>
  <si>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</si>
  <si>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</si>
  <si>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</si>
  <si>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</si>
  <si>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</si>
  <si>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</si>
  <si>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</si>
  <si>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</si>
  <si>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</si>
  <si>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</si>
  <si>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</si>
  <si>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</si>
  <si>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</si>
  <si>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</si>
  <si>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</si>
  <si>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</si>
  <si>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</si>
  <si>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</si>
  <si>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</si>
  <si>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</si>
  <si>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</si>
  <si>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</si>
  <si>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</si>
  <si>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</si>
  <si>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</si>
  <si>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</si>
  <si>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</si>
  <si>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</si>
  <si>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</si>
  <si>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</si>
  <si>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</si>
  <si>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</si>
  <si>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</si>
  <si>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</si>
  <si>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</si>
  <si>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</si>
  <si>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</si>
  <si>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</si>
  <si>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</si>
  <si>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</si>
  <si>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</si>
  <si>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</si>
  <si>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</si>
  <si>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</si>
  <si>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</si>
  <si>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</si>
  <si>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</si>
  <si>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</si>
  <si>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</si>
  <si>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</si>
  <si>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</si>
  <si>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</si>
  <si>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</si>
  <si>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</si>
  <si>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</si>
  <si>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</si>
  <si>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</si>
  <si>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</si>
  <si>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</si>
  <si>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</si>
  <si>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</si>
  <si>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</si>
  <si>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</si>
  <si>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</si>
  <si>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</si>
  <si>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</si>
  <si>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</si>
  <si>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</si>
  <si>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</si>
  <si>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</si>
  <si>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</si>
  <si>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</si>
  <si>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</si>
  <si>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</si>
  <si>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</si>
  <si>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</si>
  <si>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</si>
  <si>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</si>
  <si>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</si>
  <si>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</si>
  <si>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</si>
  <si>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</si>
  <si>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</si>
  <si>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</si>
  <si>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</si>
  <si>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</si>
  <si>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</si>
  <si>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</si>
  <si>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</si>
  <si>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</si>
  <si>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</si>
  <si>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</si>
  <si>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</si>
  <si>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</si>
  <si>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</si>
  <si>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</si>
  <si>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</si>
  <si>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</si>
  <si>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</si>
  <si>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</si>
  <si>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</si>
  <si>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</si>
  <si>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</si>
  <si>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</si>
  <si>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</si>
  <si>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</si>
  <si>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</si>
  <si>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</si>
  <si>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</si>
  <si>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</si>
  <si>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</si>
  <si>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</si>
  <si>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</si>
  <si>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</si>
  <si>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</si>
  <si>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</si>
  <si>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</si>
  <si>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</si>
  <si>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</si>
  <si>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</si>
  <si>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</si>
  <si>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</si>
  <si>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</si>
  <si>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</si>
  <si>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</si>
  <si>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</si>
  <si>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</si>
  <si>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</si>
  <si>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</si>
  <si>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</si>
  <si>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</si>
  <si>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</si>
  <si>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</si>
  <si>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</si>
  <si>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</si>
  <si>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</si>
  <si>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</si>
  <si>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</si>
  <si>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</si>
  <si>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</si>
  <si>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</si>
  <si>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</si>
  <si>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</si>
  <si>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</si>
  <si>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</si>
  <si>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</si>
  <si>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</si>
  <si>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</si>
  <si>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</si>
  <si>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</si>
  <si>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</si>
  <si>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</si>
  <si>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</si>
  <si>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</si>
  <si>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</si>
  <si>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</si>
  <si>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</si>
  <si>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</si>
  <si>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</si>
  <si>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</si>
  <si>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</si>
  <si>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</si>
  <si>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</si>
  <si>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</si>
  <si>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</si>
  <si>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</si>
  <si>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</si>
  <si>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</si>
  <si>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</si>
  <si>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</si>
  <si>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</si>
  <si>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</si>
  <si>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</si>
  <si>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</si>
  <si>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</si>
  <si>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</si>
  <si>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</si>
  <si>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</si>
  <si>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</si>
  <si>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</si>
  <si>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</si>
  <si>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</si>
  <si>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</si>
  <si>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</si>
  <si>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</si>
  <si>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</si>
  <si>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</si>
  <si>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</si>
  <si>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</si>
  <si>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</si>
  <si>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</si>
  <si>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</si>
  <si>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</si>
  <si>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</si>
  <si>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</si>
  <si>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</si>
  <si>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</si>
  <si>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</si>
  <si>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</si>
  <si>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</si>
  <si>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</si>
  <si>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</si>
  <si>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</si>
  <si>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</si>
  <si>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</si>
  <si>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</si>
  <si>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</si>
  <si>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</si>
  <si>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</si>
  <si>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</si>
  <si>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</si>
  <si>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</si>
  <si>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</si>
  <si>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</si>
  <si>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</si>
  <si>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</si>
  <si>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</si>
  <si>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</si>
  <si>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</si>
  <si>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</si>
  <si>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</si>
  <si>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</si>
  <si>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</si>
  <si>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</si>
  <si>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</si>
  <si>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</si>
  <si>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</si>
  <si>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</si>
  <si>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</si>
  <si>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</si>
  <si>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</si>
  <si>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</si>
  <si>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</si>
  <si>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</si>
  <si>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</si>
  <si>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</si>
  <si>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</si>
  <si>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</si>
  <si>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</si>
  <si>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</si>
  <si>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</si>
  <si>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</si>
  <si>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</si>
  <si>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</si>
  <si>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</si>
  <si>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</si>
  <si>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</si>
  <si>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</si>
  <si>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</si>
  <si>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</si>
  <si>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</si>
  <si>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</si>
  <si>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</si>
  <si>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</si>
  <si>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</si>
  <si>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</si>
  <si>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</si>
  <si>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</si>
  <si>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</si>
  <si>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</si>
  <si>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</si>
  <si>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</si>
  <si>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</si>
  <si>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</si>
  <si>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</si>
  <si>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</si>
  <si>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</si>
  <si>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</si>
  <si>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</si>
  <si>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</si>
  <si>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</si>
  <si>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</si>
  <si>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</si>
  <si>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</si>
  <si>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</si>
  <si>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</si>
  <si>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</si>
  <si>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</si>
  <si>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</si>
  <si>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</si>
  <si>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</si>
  <si>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</si>
  <si>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</si>
  <si>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</si>
  <si>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</si>
  <si>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</si>
  <si>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</si>
  <si>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</si>
  <si>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</si>
  <si>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</si>
  <si>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</si>
  <si>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</si>
  <si>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</si>
  <si>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</si>
  <si>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</si>
  <si>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</si>
  <si>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</si>
  <si>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</si>
  <si>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</si>
  <si>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</si>
  <si>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</si>
  <si>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</si>
  <si>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</si>
  <si>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</si>
  <si>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</si>
  <si>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</si>
  <si>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</si>
  <si>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</si>
  <si>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</si>
  <si>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</si>
  <si>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</si>
  <si>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</si>
  <si>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</si>
  <si>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</si>
  <si>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</si>
  <si>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</si>
  <si>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</si>
  <si>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</si>
  <si>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</si>
  <si>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</si>
  <si>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</si>
  <si>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</si>
  <si>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</si>
  <si>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</si>
  <si>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</si>
  <si>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</si>
  <si>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</si>
  <si>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</si>
  <si>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</si>
  <si>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</si>
  <si>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</si>
  <si>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</si>
  <si>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</si>
  <si>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</si>
  <si>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</si>
  <si>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</si>
  <si>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</si>
  <si>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</si>
  <si>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</si>
  <si>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</si>
  <si>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</si>
  <si>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</si>
  <si>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</si>
  <si>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</si>
  <si>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</si>
  <si>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</si>
  <si>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</si>
  <si>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</si>
  <si>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</si>
  <si>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</si>
  <si>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</si>
  <si>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</si>
  <si>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</si>
  <si>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</si>
  <si>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</si>
  <si>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</si>
  <si>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</si>
  <si>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</si>
  <si>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</si>
  <si>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</si>
  <si>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</si>
  <si>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</si>
  <si>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</si>
  <si>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</si>
  <si>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</si>
  <si>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</si>
  <si>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</si>
  <si>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</si>
  <si>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</si>
  <si>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</si>
  <si>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</si>
  <si>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</si>
  <si>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</si>
  <si>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</si>
  <si>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</si>
  <si>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</si>
  <si>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</si>
  <si>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</si>
  <si>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</si>
  <si>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</si>
  <si>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</si>
  <si>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</si>
  <si>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</si>
  <si>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</si>
  <si>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</si>
  <si>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</si>
  <si>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</si>
  <si>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</si>
  <si>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</si>
  <si>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</si>
  <si>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</si>
  <si>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</si>
  <si>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</si>
  <si>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</si>
  <si>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</si>
  <si>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</si>
  <si>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</si>
  <si>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</si>
  <si>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</si>
  <si>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</si>
  <si>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</si>
  <si>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</si>
  <si>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</si>
  <si>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</si>
  <si>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</si>
  <si>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</si>
  <si>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</si>
  <si>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</si>
  <si>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</si>
  <si>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</si>
  <si>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</si>
  <si>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</si>
  <si>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</si>
  <si>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</si>
  <si>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</si>
  <si>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</si>
  <si>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</si>
  <si>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</si>
  <si>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</si>
  <si>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</si>
  <si>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</si>
  <si>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</si>
  <si>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</si>
  <si>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</si>
  <si>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</si>
  <si>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</si>
  <si>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</si>
  <si>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</si>
  <si>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</si>
  <si>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</si>
  <si>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</si>
  <si>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</si>
  <si>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</si>
  <si>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</si>
  <si>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</si>
  <si>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</si>
  <si>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</si>
  <si>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</si>
  <si>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</si>
  <si>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</si>
  <si>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</si>
  <si>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</si>
  <si>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</si>
  <si>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</si>
  <si>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</si>
  <si>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</si>
  <si>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</si>
  <si>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</si>
  <si>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</si>
  <si>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</si>
  <si>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</si>
  <si>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</si>
  <si>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</si>
  <si>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</si>
  <si>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</si>
  <si>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</si>
  <si>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</si>
  <si>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</si>
  <si>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</si>
  <si>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</si>
  <si>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</si>
  <si>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</si>
  <si>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</si>
  <si>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</si>
  <si>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</si>
  <si>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</si>
  <si>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</si>
  <si>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</si>
  <si>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</si>
  <si>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</si>
  <si>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</si>
  <si>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</si>
  <si>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</si>
  <si>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</si>
  <si>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</si>
  <si>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</si>
  <si>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</si>
  <si>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</si>
  <si>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</si>
  <si>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</si>
  <si>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</si>
  <si>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</si>
  <si>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</si>
  <si>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</si>
  <si>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</si>
  <si>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</si>
  <si>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</si>
  <si>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</si>
  <si>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</si>
  <si>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</si>
  <si>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</si>
  <si>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</si>
  <si>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</si>
  <si>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</si>
  <si>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</si>
  <si>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</si>
  <si>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</si>
  <si>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</si>
  <si>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</si>
  <si>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</si>
  <si>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</si>
  <si>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</si>
  <si>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</si>
  <si>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</si>
  <si>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</si>
  <si>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</si>
  <si>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</si>
  <si>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</si>
  <si>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</si>
  <si>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</si>
  <si>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</si>
  <si>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</si>
  <si>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</si>
  <si>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</si>
  <si>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</si>
  <si>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</si>
  <si>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</si>
  <si>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</si>
  <si>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</si>
  <si>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</si>
  <si>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</si>
  <si>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</si>
  <si>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</si>
  <si>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</si>
  <si>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</si>
  <si>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</si>
  <si>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</si>
  <si>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</si>
  <si>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</si>
  <si>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</si>
  <si>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</si>
  <si>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</si>
  <si>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</si>
  <si>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</si>
  <si>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</si>
  <si>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</si>
  <si>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</si>
  <si>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</si>
  <si>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</si>
  <si>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</si>
  <si>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</si>
  <si>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</si>
  <si>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</si>
  <si>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</si>
  <si>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</si>
  <si>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</si>
  <si>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</si>
  <si>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</si>
  <si>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</si>
  <si>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</si>
  <si>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</si>
  <si>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</si>
  <si>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</si>
  <si>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</si>
  <si>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</si>
  <si>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</si>
  <si>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</si>
  <si>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</si>
  <si>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</si>
  <si>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</si>
  <si>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</si>
  <si>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</si>
  <si>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</si>
  <si>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</si>
  <si>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</si>
  <si>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</si>
  <si>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</si>
  <si>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</si>
  <si>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</si>
  <si>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</si>
  <si>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</si>
  <si>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</si>
  <si>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</si>
  <si>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</si>
  <si>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</si>
  <si>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</si>
  <si>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</si>
  <si>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</si>
  <si>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</si>
  <si>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</si>
  <si>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</si>
  <si>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</si>
  <si>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</si>
  <si>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</si>
  <si>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</si>
  <si>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</si>
  <si>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</si>
  <si>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</si>
  <si>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</si>
  <si>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</si>
  <si>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</si>
  <si>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</si>
  <si>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</si>
  <si>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</si>
  <si>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</si>
  <si>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</si>
  <si>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</si>
  <si>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</si>
  <si>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</si>
  <si>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</si>
  <si>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</si>
  <si>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</si>
  <si>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</si>
  <si>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</si>
  <si>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</si>
  <si>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</si>
  <si>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</si>
  <si>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</si>
  <si>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</si>
  <si>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</si>
  <si>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</si>
  <si>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</si>
  <si>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</si>
  <si>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</si>
  <si>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</si>
  <si>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</si>
  <si>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</si>
  <si>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</si>
  <si>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</si>
  <si>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</si>
  <si>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</si>
  <si>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</si>
  <si>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</si>
  <si>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</si>
  <si>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</si>
  <si>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</si>
  <si>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</si>
  <si>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</si>
  <si>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</si>
  <si>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</si>
  <si>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</si>
  <si>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</si>
  <si>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</si>
  <si>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</si>
  <si>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</si>
  <si>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</si>
  <si>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</si>
  <si>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</si>
  <si>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</si>
  <si>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</si>
  <si>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</si>
  <si>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</si>
  <si>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</si>
  <si>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</si>
  <si>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</si>
  <si>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</si>
  <si>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</si>
  <si>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</si>
  <si>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</si>
  <si>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</si>
  <si>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</si>
  <si>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</si>
  <si>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</si>
  <si>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</si>
  <si>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</si>
  <si>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</si>
  <si>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</si>
  <si>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</si>
  <si>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</si>
  <si>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</si>
  <si>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</si>
  <si>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</si>
  <si>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</si>
  <si>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</si>
  <si>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</si>
  <si>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</si>
  <si>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</si>
  <si>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</si>
  <si>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</si>
  <si>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</si>
  <si>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</si>
  <si>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</si>
  <si>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</si>
  <si>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</si>
  <si>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</si>
  <si>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</si>
  <si>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</si>
  <si>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</si>
  <si>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</si>
  <si>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</si>
  <si>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</si>
  <si>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</si>
  <si>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</si>
  <si>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</si>
  <si>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</si>
  <si>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</si>
  <si>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</si>
  <si>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</si>
  <si>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</si>
  <si>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</si>
  <si>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</si>
  <si>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</si>
  <si>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</si>
  <si>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</si>
  <si>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</si>
  <si>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</si>
  <si>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</si>
  <si>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</si>
  <si>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</si>
  <si>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</si>
  <si>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</si>
  <si>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</si>
  <si>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</si>
  <si>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</si>
  <si>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</si>
  <si>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</si>
  <si>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</si>
  <si>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</si>
  <si>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</si>
  <si>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</si>
  <si>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</si>
  <si>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</si>
  <si>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</si>
  <si>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</si>
  <si>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</si>
  <si>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</si>
  <si>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</si>
  <si>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</si>
  <si>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</si>
  <si>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</si>
  <si>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</si>
  <si>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</si>
  <si>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</si>
  <si>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</si>
  <si>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</si>
  <si>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</si>
  <si>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</si>
  <si>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</si>
  <si>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</si>
  <si>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</si>
  <si>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</si>
  <si>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</si>
  <si>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</si>
  <si>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</si>
  <si>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</si>
  <si>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</si>
  <si>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</si>
  <si>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</si>
  <si>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</si>
  <si>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</si>
  <si>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</si>
  <si>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</si>
  <si>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</si>
  <si>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</si>
  <si>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</si>
  <si>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</si>
  <si>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</si>
  <si>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</si>
  <si>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</si>
  <si>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</si>
  <si>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</si>
  <si>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</si>
  <si>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</si>
  <si>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</si>
  <si>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</si>
  <si>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</si>
  <si>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</si>
  <si>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</si>
  <si>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</si>
  <si>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</si>
  <si>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</si>
  <si>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</si>
  <si>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</si>
  <si>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</si>
  <si>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</si>
  <si>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</si>
  <si>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</si>
  <si>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</si>
  <si>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</si>
  <si>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</si>
  <si>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</si>
  <si>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</si>
  <si>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</si>
  <si>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</si>
  <si>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</si>
  <si>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</si>
  <si>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</si>
  <si>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</si>
  <si>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</si>
  <si>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</si>
  <si>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</si>
  <si>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</si>
  <si>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</si>
  <si>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</si>
  <si>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</si>
  <si>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</si>
  <si>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</si>
  <si>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</si>
  <si>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</si>
  <si>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</si>
  <si>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</si>
  <si>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</si>
  <si>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</si>
  <si>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</si>
  <si>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</si>
  <si>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</si>
  <si>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</si>
  <si>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</si>
  <si>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</si>
  <si>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</si>
  <si>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</si>
  <si>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</si>
  <si>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</si>
  <si>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</si>
  <si>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</si>
  <si>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</si>
  <si>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</si>
  <si>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</si>
  <si>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</si>
  <si>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</si>
  <si>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</si>
  <si>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</si>
  <si>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</si>
  <si>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</si>
  <si>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</si>
  <si>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</si>
  <si>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</si>
  <si>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</si>
  <si>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</si>
  <si>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</si>
  <si>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</si>
  <si>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</si>
  <si>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</si>
  <si>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</si>
  <si>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</si>
  <si>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</si>
  <si>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</si>
  <si>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</si>
  <si>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</si>
  <si>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</si>
  <si>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</si>
  <si>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</si>
  <si>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</si>
  <si>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</si>
  <si>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</si>
  <si>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</si>
  <si>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</si>
  <si>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</si>
  <si>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</si>
  <si>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</si>
  <si>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</si>
  <si>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</si>
  <si>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</si>
  <si>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</si>
  <si>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</si>
  <si>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</si>
  <si>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</si>
  <si>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</si>
  <si>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</si>
  <si>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</si>
  <si>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</si>
  <si>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</si>
  <si>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</si>
  <si>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</si>
  <si>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</si>
  <si>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</si>
  <si>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</si>
  <si>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</si>
  <si>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</si>
  <si>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</si>
  <si>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</si>
  <si>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</si>
  <si>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</si>
  <si>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</si>
  <si>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</si>
  <si>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</si>
  <si>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</si>
  <si>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</si>
  <si>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</si>
  <si>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</si>
  <si>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</si>
  <si>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</si>
  <si>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</si>
  <si>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</si>
  <si>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</si>
  <si>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</si>
  <si>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</si>
  <si>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</si>
  <si>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</si>
  <si>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</si>
  <si>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</si>
  <si>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</si>
  <si>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</si>
  <si>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</si>
  <si>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</si>
  <si>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</si>
  <si>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</si>
  <si>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</si>
  <si>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</si>
  <si>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</si>
  <si>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</si>
  <si>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</si>
  <si>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</si>
  <si>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</si>
  <si>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</si>
  <si>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</si>
  <si>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</si>
  <si>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</si>
  <si>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</si>
  <si>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</si>
  <si>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</si>
  <si>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</si>
  <si>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</si>
  <si>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</si>
  <si>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</si>
  <si>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</si>
  <si>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</si>
  <si>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</si>
  <si>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</si>
  <si>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</si>
  <si>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</si>
  <si>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</si>
  <si>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</si>
  <si>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</si>
  <si>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</si>
  <si>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</si>
  <si>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</si>
  <si>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</si>
  <si>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</si>
  <si>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</si>
  <si>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</si>
  <si>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</si>
  <si>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</si>
  <si>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</si>
  <si>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</si>
  <si>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</si>
  <si>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</si>
  <si>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</si>
  <si>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</si>
  <si>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</si>
  <si>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</si>
  <si>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</si>
  <si>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</si>
  <si>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</si>
  <si>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</si>
  <si>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</si>
  <si>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</si>
  <si>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</si>
  <si>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</si>
  <si>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</si>
  <si>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</si>
  <si>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</si>
  <si>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</si>
  <si>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</si>
  <si>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</si>
  <si>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</si>
  <si>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</si>
  <si>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</si>
  <si>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</si>
  <si>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</si>
  <si>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</si>
  <si>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</si>
  <si>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</si>
  <si>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</si>
  <si>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</si>
  <si>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</si>
  <si>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</si>
  <si>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</si>
  <si>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</si>
  <si>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</si>
  <si>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</si>
  <si>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</si>
  <si>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</si>
  <si>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</si>
  <si>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</si>
  <si>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</si>
  <si>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</si>
  <si>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</si>
  <si>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</si>
  <si>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</si>
  <si>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</si>
  <si>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</si>
  <si>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</si>
  <si>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</si>
  <si>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</si>
  <si>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</si>
  <si>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</si>
  <si>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</si>
  <si>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</si>
  <si>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</si>
  <si>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</si>
  <si>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</si>
  <si>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</si>
  <si>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</si>
  <si>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</si>
  <si>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</si>
  <si>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</si>
  <si>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</si>
  <si>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</si>
  <si>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</si>
  <si>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</si>
  <si>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</si>
  <si>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</si>
  <si>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</si>
  <si>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</si>
  <si>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</si>
  <si>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</si>
  <si>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</si>
  <si>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</si>
  <si>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</si>
  <si>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</si>
  <si>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</si>
  <si>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</si>
  <si>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</si>
  <si>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</si>
  <si>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</si>
  <si>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</si>
  <si>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</si>
  <si>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</si>
  <si>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</si>
  <si>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</si>
  <si>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</si>
  <si>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</si>
  <si>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</si>
  <si>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</si>
  <si>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</si>
  <si>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</si>
  <si>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</si>
  <si>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</si>
  <si>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</si>
  <si>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</si>
  <si>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</si>
  <si>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</si>
  <si>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</si>
  <si>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</si>
  <si>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</si>
  <si>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</si>
  <si>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</si>
  <si>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</si>
  <si>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</si>
  <si>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</si>
  <si>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</si>
  <si>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</si>
  <si>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</si>
  <si>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</si>
  <si>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</si>
  <si>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</si>
  <si>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</si>
  <si>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</si>
  <si>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</si>
  <si>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</si>
  <si>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</si>
  <si>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</si>
  <si>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</si>
  <si>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</si>
  <si>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</si>
  <si>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</si>
  <si>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</si>
  <si>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</si>
  <si>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</si>
  <si>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</si>
  <si>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</si>
  <si>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</si>
  <si>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</si>
  <si>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</si>
  <si>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</si>
  <si>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</si>
  <si>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</si>
  <si>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</si>
  <si>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</si>
  <si>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</si>
  <si>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</si>
  <si>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</si>
  <si>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</si>
  <si>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</si>
  <si>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</si>
  <si>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</si>
  <si>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</si>
  <si>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</si>
  <si>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</si>
  <si>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</si>
  <si>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</si>
  <si>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</si>
  <si>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</si>
  <si>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</si>
  <si>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</si>
  <si>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</si>
  <si>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</si>
  <si>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</si>
  <si>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</si>
  <si>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</si>
  <si>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</si>
  <si>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</si>
  <si>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</si>
  <si>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</si>
  <si>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</si>
  <si>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</si>
  <si>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</si>
  <si>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</si>
  <si>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</si>
  <si>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</si>
  <si>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</si>
  <si>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</si>
  <si>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</si>
  <si>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</si>
  <si>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</si>
  <si>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</si>
  <si>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</si>
  <si>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</si>
  <si>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</si>
  <si>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</si>
  <si>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</si>
  <si>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</si>
  <si>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</si>
  <si>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</si>
  <si>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</si>
  <si>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</si>
  <si>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</si>
  <si>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</si>
  <si>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</si>
  <si>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</si>
  <si>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</si>
  <si>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</si>
  <si>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</si>
  <si>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</si>
  <si>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</si>
  <si>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</si>
  <si>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</si>
  <si>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</si>
  <si>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</si>
  <si>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</si>
  <si>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</si>
  <si>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</si>
  <si>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</si>
  <si>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</si>
  <si>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</si>
  <si>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</si>
  <si>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</si>
  <si>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</si>
  <si>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</si>
  <si>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</si>
  <si>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</si>
  <si>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</si>
  <si>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</si>
  <si>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</si>
  <si>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</si>
  <si>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</si>
  <si>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</si>
  <si>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</si>
  <si>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</si>
  <si>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</si>
  <si>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</si>
  <si>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</si>
  <si>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</si>
  <si>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</si>
  <si>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</si>
  <si>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</si>
  <si>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</si>
  <si>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</si>
  <si>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</si>
  <si>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</si>
  <si>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</si>
  <si>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</si>
  <si>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</si>
  <si>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</si>
  <si>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</si>
  <si>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</si>
  <si>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</si>
  <si>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</si>
  <si>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</si>
  <si>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</si>
  <si>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</si>
  <si>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</si>
  <si>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</si>
  <si>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</si>
  <si>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</si>
  <si>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</si>
  <si>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</si>
  <si>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</si>
  <si>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</si>
  <si>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</si>
  <si>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</si>
  <si>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</si>
  <si>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</si>
  <si>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</si>
  <si>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</si>
  <si>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</si>
  <si>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</si>
  <si>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</si>
  <si>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</si>
  <si>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</si>
  <si>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</si>
  <si>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</si>
  <si>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</si>
  <si>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</si>
  <si>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</si>
  <si>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</si>
  <si>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</si>
  <si>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</si>
  <si>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</si>
  <si>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</si>
  <si>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</si>
  <si>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</si>
  <si>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</si>
  <si>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</si>
  <si>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</si>
  <si>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</si>
  <si>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</si>
  <si>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</si>
  <si>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</si>
  <si>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</si>
  <si>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</si>
  <si>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</si>
  <si>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</si>
  <si>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</si>
  <si>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</si>
  <si>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</si>
  <si>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</si>
  <si>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</si>
  <si>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</si>
  <si>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</si>
  <si>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</si>
  <si>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</si>
  <si>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</si>
  <si>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</si>
  <si>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</si>
  <si>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</si>
  <si>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</si>
  <si>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</si>
  <si>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</si>
  <si>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</si>
  <si>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</si>
  <si>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</si>
  <si>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</si>
  <si>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</si>
  <si>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</si>
  <si>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</si>
  <si>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</si>
  <si>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</si>
  <si>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</si>
  <si>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</si>
  <si>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</si>
  <si>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</si>
  <si>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</si>
  <si>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</si>
  <si>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</si>
  <si>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</si>
  <si>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</si>
  <si>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</si>
  <si>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</si>
  <si>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</si>
  <si>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</si>
  <si>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</si>
  <si>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</si>
  <si>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</si>
  <si>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</si>
  <si>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</si>
  <si>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</si>
  <si>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</si>
  <si>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</si>
  <si>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</si>
  <si>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</si>
  <si>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</si>
  <si>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</si>
  <si>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</si>
  <si>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</si>
  <si>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</si>
  <si>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</si>
  <si>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</si>
  <si>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</si>
  <si>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</si>
  <si>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</si>
  <si>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</si>
  <si>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</si>
  <si>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</si>
  <si>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</si>
  <si>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</si>
  <si>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</si>
  <si>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</si>
  <si>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</si>
  <si>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</si>
  <si>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</si>
  <si>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</si>
  <si>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</si>
  <si>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</si>
  <si>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</si>
  <si>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</si>
  <si>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</si>
  <si>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</si>
  <si>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</si>
  <si>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</si>
  <si>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</si>
  <si>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</si>
  <si>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</si>
  <si>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</si>
  <si>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</si>
  <si>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</si>
  <si>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</si>
  <si>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</si>
  <si>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</si>
  <si>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</si>
  <si>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</si>
  <si>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</si>
  <si>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</si>
  <si>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</si>
  <si>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</si>
  <si>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</si>
  <si>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</si>
  <si>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</si>
  <si>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</si>
  <si>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</si>
  <si>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</si>
  <si>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</si>
  <si>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</si>
  <si>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</si>
  <si>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</si>
  <si>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</si>
  <si>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</si>
  <si>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</si>
  <si>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</si>
  <si>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</si>
  <si>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</si>
  <si>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</si>
  <si>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</si>
  <si>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</si>
  <si>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</si>
  <si>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</si>
  <si>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</si>
  <si>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</si>
  <si>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</si>
  <si>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</si>
  <si>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</si>
  <si>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</si>
  <si>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</si>
  <si>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</si>
  <si>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</si>
  <si>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</si>
  <si>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</si>
  <si>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</si>
  <si>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</si>
  <si>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</si>
  <si>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</si>
  <si>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</si>
  <si>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</si>
  <si>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</si>
  <si>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</si>
  <si>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</si>
  <si>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</si>
  <si>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</si>
  <si>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</si>
  <si>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</si>
  <si>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</si>
  <si>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</si>
  <si>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</si>
  <si>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</si>
  <si>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</si>
  <si>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</si>
  <si>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</si>
  <si>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</si>
  <si>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</si>
  <si>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</si>
  <si>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</si>
  <si>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</si>
  <si>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</si>
  <si>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</si>
  <si>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</si>
  <si>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</si>
  <si>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</si>
  <si>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</si>
  <si>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</si>
  <si>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</si>
  <si>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</si>
  <si>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</si>
  <si>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</si>
  <si>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</si>
  <si>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</si>
  <si>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</si>
  <si>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</si>
  <si>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</si>
  <si>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</si>
  <si>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</si>
  <si>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</si>
  <si>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</si>
  <si>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</si>
  <si>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</si>
  <si>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</si>
  <si>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</si>
  <si>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</si>
  <si>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</si>
  <si>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</si>
  <si>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</si>
  <si>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</si>
  <si>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</si>
  <si>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</si>
  <si>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</si>
  <si>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</si>
  <si>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</si>
  <si>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</si>
  <si>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</si>
  <si>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</si>
  <si>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</si>
  <si>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</si>
  <si>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</si>
  <si>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</si>
  <si>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</si>
  <si>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</si>
  <si>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</si>
  <si>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</si>
  <si>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</si>
  <si>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</si>
  <si>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</si>
  <si>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</si>
  <si>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</si>
  <si>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</si>
  <si>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</si>
  <si>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</si>
  <si>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</si>
  <si>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</si>
  <si>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</si>
  <si>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</si>
  <si>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</si>
  <si>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</si>
  <si>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</si>
  <si>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</si>
  <si>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</si>
  <si>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</si>
  <si>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</si>
  <si>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</si>
  <si>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</si>
  <si>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</si>
  <si>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</si>
  <si>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</si>
  <si>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</si>
  <si>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</si>
  <si>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</si>
  <si>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</si>
  <si>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</si>
  <si>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</si>
  <si>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</si>
  <si>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</si>
  <si>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</si>
  <si>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</si>
  <si>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</si>
  <si>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</si>
  <si>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</si>
  <si>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</si>
  <si>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</si>
  <si>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</si>
  <si>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</si>
  <si>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</si>
  <si>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</si>
  <si>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</si>
  <si>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</si>
  <si>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</si>
  <si>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</si>
  <si>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</si>
  <si>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</si>
  <si>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</si>
  <si>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</si>
  <si>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</si>
  <si>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</si>
  <si>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</si>
  <si>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</si>
  <si>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</si>
  <si>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</si>
  <si>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</si>
  <si>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</si>
  <si>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</si>
  <si>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</si>
  <si>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</si>
  <si>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</si>
  <si>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</si>
  <si>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</si>
  <si>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</si>
  <si>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</si>
  <si>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</si>
  <si>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</si>
  <si>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</si>
  <si>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</si>
  <si>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</si>
  <si>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</si>
  <si>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</si>
  <si>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</si>
  <si>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</si>
  <si>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</si>
  <si>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</si>
  <si>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</si>
  <si>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</si>
  <si>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</si>
  <si>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</si>
  <si>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</si>
  <si>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</si>
  <si>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</si>
  <si>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</si>
  <si>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</si>
  <si>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</si>
  <si>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</si>
  <si>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</si>
  <si>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</si>
  <si>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</si>
  <si>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</si>
  <si>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</si>
  <si>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</si>
  <si>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</si>
  <si>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</si>
  <si>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</si>
  <si>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</si>
  <si>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</si>
  <si>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</si>
  <si>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</si>
  <si>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</si>
  <si>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</si>
  <si>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</si>
  <si>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</si>
  <si>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</si>
  <si>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</si>
  <si>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</si>
  <si>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</si>
  <si>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</si>
  <si>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</si>
  <si>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</si>
  <si>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</si>
  <si>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</si>
  <si>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</si>
  <si>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</si>
  <si>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</si>
  <si>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</si>
  <si>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</si>
  <si>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</si>
  <si>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</si>
  <si>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</si>
  <si>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</si>
  <si>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</si>
  <si>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</si>
  <si>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</si>
  <si>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</si>
  <si>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</si>
  <si>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</si>
  <si>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</si>
  <si>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</si>
  <si>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</si>
  <si>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</si>
  <si>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</si>
  <si>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</si>
  <si>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</si>
  <si>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</si>
  <si>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</si>
  <si>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</si>
  <si>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</si>
  <si>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</si>
  <si>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</si>
  <si>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</si>
  <si>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</si>
  <si>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</si>
  <si>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</si>
  <si>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</si>
  <si>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</si>
  <si>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</si>
  <si>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</si>
  <si>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</si>
  <si>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</si>
  <si>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</si>
  <si>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</si>
  <si>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</si>
  <si>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</si>
  <si>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</si>
  <si>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</si>
  <si>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</si>
  <si>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</si>
  <si>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</si>
  <si>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</si>
  <si>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</si>
  <si>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</si>
  <si>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</si>
  <si>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</si>
  <si>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</si>
  <si>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</si>
  <si>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</si>
  <si>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</si>
  <si>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</si>
  <si>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</si>
  <si>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</si>
  <si>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</si>
  <si>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</si>
  <si>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</si>
  <si>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</si>
  <si>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</si>
  <si>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</si>
  <si>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</si>
  <si>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</si>
  <si>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</si>
  <si>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</si>
  <si>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</si>
  <si>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</si>
  <si>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</si>
  <si>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</si>
  <si>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</si>
  <si>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</si>
  <si>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</si>
  <si>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</si>
  <si>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</si>
  <si>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</si>
  <si>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</si>
  <si>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</si>
  <si>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</si>
  <si>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</si>
  <si>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</si>
  <si>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</si>
  <si>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</si>
  <si>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</si>
  <si>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</si>
  <si>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</si>
  <si>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</si>
  <si>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</si>
  <si>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</si>
  <si>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</si>
  <si>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</si>
  <si>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</si>
  <si>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</si>
  <si>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</si>
  <si>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</si>
  <si>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</si>
  <si>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</si>
  <si>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</si>
  <si>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</si>
  <si>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</si>
  <si>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</si>
  <si>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</si>
  <si>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</si>
  <si>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</si>
  <si>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</si>
  <si>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</si>
  <si>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</si>
  <si>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</si>
  <si>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</si>
  <si>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</si>
  <si>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</si>
  <si>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</si>
  <si>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</si>
  <si>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</si>
  <si>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</si>
  <si>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</si>
  <si>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</si>
  <si>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</si>
  <si>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</si>
  <si>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</si>
  <si>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</si>
  <si>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</si>
  <si>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</si>
  <si>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</si>
  <si>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</si>
  <si>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</si>
  <si>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</si>
  <si>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</si>
  <si>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</si>
  <si>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</si>
  <si>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</si>
  <si>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</si>
  <si>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</si>
  <si>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</si>
  <si>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</si>
  <si>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</si>
  <si>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</si>
  <si>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</si>
  <si>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</si>
  <si>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</si>
  <si>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</si>
  <si>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</si>
  <si>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</si>
  <si>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</si>
  <si>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</si>
  <si>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</si>
  <si>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</si>
  <si>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</si>
  <si>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</si>
  <si>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</si>
  <si>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</si>
  <si>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</si>
  <si>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</si>
  <si>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</si>
  <si>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</si>
  <si>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</si>
  <si>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</si>
  <si>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</si>
  <si>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</si>
  <si>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</si>
  <si>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</si>
  <si>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</si>
  <si>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</si>
  <si>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</si>
  <si>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</si>
  <si>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</si>
  <si>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</si>
  <si>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</si>
  <si>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</si>
  <si>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</si>
  <si>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</si>
  <si>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</si>
  <si>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</si>
  <si>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</si>
  <si>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</si>
  <si>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</si>
  <si>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</si>
  <si>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</si>
  <si>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</si>
  <si>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</si>
  <si>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</si>
  <si>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</si>
  <si>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</si>
  <si>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</si>
  <si>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</si>
  <si>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</si>
  <si>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</si>
  <si>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</si>
  <si>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</si>
  <si>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</si>
  <si>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</si>
  <si>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</si>
  <si>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</si>
  <si>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</si>
  <si>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</si>
  <si>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</si>
  <si>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</si>
  <si>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</si>
  <si>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</si>
  <si>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</si>
  <si>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</si>
  <si>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</si>
  <si>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</si>
  <si>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</si>
  <si>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</si>
  <si>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</si>
  <si>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</si>
  <si>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</si>
  <si>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</si>
  <si>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</si>
  <si>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</si>
  <si>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</si>
  <si>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</si>
  <si>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</si>
  <si>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</si>
  <si>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</si>
  <si>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</si>
  <si>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</si>
  <si>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</si>
  <si>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</si>
  <si>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</si>
  <si>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</si>
  <si>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</si>
  <si>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</si>
  <si>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</si>
  <si>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</si>
  <si>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</si>
  <si>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</si>
  <si>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</si>
  <si>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</si>
  <si>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</si>
  <si>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</si>
  <si>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</si>
  <si>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</si>
  <si>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</si>
  <si>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</si>
  <si>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</si>
  <si>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</si>
  <si>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</si>
  <si>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</si>
  <si>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</si>
  <si>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</si>
  <si>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</si>
  <si>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</si>
  <si>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</si>
  <si>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</si>
  <si>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</si>
  <si>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</si>
  <si>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</si>
  <si>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</si>
  <si>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</si>
  <si>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</si>
  <si>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</si>
  <si>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</si>
  <si>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</si>
  <si>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</si>
  <si>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</si>
  <si>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</si>
  <si>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</si>
  <si>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</si>
  <si>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</si>
  <si>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</si>
  <si>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</si>
  <si>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</si>
  <si>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</si>
  <si>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</si>
  <si>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</si>
  <si>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</si>
  <si>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</si>
  <si>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</si>
  <si>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</si>
  <si>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</si>
  <si>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</si>
  <si>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</si>
  <si>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</si>
  <si>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</si>
  <si>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</si>
  <si>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</si>
  <si>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</si>
  <si>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</si>
  <si>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</si>
  <si>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</si>
  <si>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</si>
  <si>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</si>
  <si>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</si>
  <si>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</si>
  <si>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</si>
  <si>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</si>
  <si>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</si>
  <si>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</si>
  <si>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</si>
  <si>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</si>
  <si>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</si>
  <si>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</si>
  <si>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</si>
  <si>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</si>
  <si>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</si>
  <si>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</si>
  <si>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</si>
  <si>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</si>
  <si>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</si>
  <si>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</si>
  <si>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</si>
  <si>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</si>
  <si>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</si>
  <si>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</si>
  <si>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</si>
  <si>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</si>
  <si>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</si>
  <si>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</si>
  <si>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</si>
  <si>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</si>
  <si>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</si>
  <si>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</si>
  <si>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</si>
  <si>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</si>
  <si>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</si>
  <si>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</si>
  <si>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</si>
  <si>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</si>
  <si>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</si>
  <si>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</si>
  <si>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</si>
  <si>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</si>
  <si>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</si>
  <si>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</si>
  <si>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</si>
  <si>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</si>
  <si>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</si>
  <si>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</si>
  <si>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</si>
  <si>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</si>
  <si>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</si>
  <si>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</si>
  <si>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</si>
  <si>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</si>
  <si>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</si>
  <si>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</si>
  <si>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</si>
  <si>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</si>
  <si>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</si>
  <si>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</si>
  <si>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</si>
  <si>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</si>
  <si>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</si>
  <si>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</si>
  <si>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</si>
  <si>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</si>
  <si>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</si>
  <si>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</si>
  <si>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</si>
  <si>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</si>
  <si>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</si>
  <si>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</si>
  <si>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</si>
  <si>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</si>
  <si>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</si>
  <si>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</si>
  <si>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</si>
  <si>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</si>
  <si>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</si>
  <si>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</si>
  <si>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</si>
  <si>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</si>
  <si>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</si>
  <si>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</si>
  <si>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</si>
  <si>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</si>
  <si>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</si>
  <si>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</si>
  <si>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</si>
  <si>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</si>
  <si>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</si>
  <si>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</si>
  <si>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</si>
  <si>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</si>
  <si>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</si>
  <si>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</si>
  <si>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</si>
  <si>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</si>
  <si>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</si>
  <si>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</si>
  <si>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</si>
  <si>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</si>
  <si>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</si>
  <si>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</si>
  <si>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</si>
  <si>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</si>
  <si>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</si>
  <si>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</si>
  <si>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</si>
  <si>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</si>
  <si>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</si>
  <si>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</si>
  <si>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</si>
  <si>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</si>
  <si>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</si>
  <si>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</si>
  <si>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</si>
  <si>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</si>
  <si>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</si>
  <si>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</si>
  <si>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</si>
  <si>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</si>
  <si>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</si>
  <si>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</si>
  <si>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</si>
  <si>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</si>
  <si>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</si>
  <si>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</si>
  <si>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</si>
  <si>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</si>
  <si>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</si>
  <si>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</si>
  <si>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</si>
  <si>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</si>
  <si>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</si>
  <si>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</si>
  <si>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</si>
  <si>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</si>
  <si>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</si>
  <si>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</si>
  <si>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</si>
  <si>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</si>
  <si>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</si>
  <si>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</si>
  <si>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</si>
  <si>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</si>
  <si>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</si>
  <si>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</si>
  <si>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</si>
  <si>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</si>
  <si>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</si>
  <si>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</si>
  <si>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</si>
  <si>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</si>
  <si>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</si>
  <si>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</si>
  <si>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</si>
  <si>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</si>
  <si>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</si>
  <si>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</si>
  <si>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</si>
  <si>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</si>
  <si>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</si>
  <si>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</si>
  <si>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</si>
  <si>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</si>
  <si>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</si>
  <si>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</si>
  <si>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</si>
  <si>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</si>
  <si>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</si>
  <si>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</si>
  <si>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</si>
  <si>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</si>
  <si>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</si>
  <si>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</si>
  <si>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</si>
  <si>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</si>
  <si>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</si>
  <si>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</si>
  <si>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</si>
  <si>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</si>
  <si>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</si>
  <si>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</si>
  <si>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</si>
  <si>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</si>
  <si>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</si>
  <si>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</si>
  <si>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</si>
  <si>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</si>
  <si>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</si>
  <si>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</si>
  <si>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</si>
  <si>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</si>
  <si>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</si>
  <si>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</si>
  <si>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</si>
  <si>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</si>
  <si>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</si>
  <si>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</si>
  <si>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</si>
  <si>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</si>
  <si>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</si>
  <si>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</si>
  <si>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</si>
  <si>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</si>
  <si>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</si>
  <si>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</si>
  <si>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</si>
  <si>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</si>
  <si>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</si>
  <si>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</si>
  <si>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</si>
  <si>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</si>
  <si>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</si>
  <si>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</si>
  <si>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</si>
  <si>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</si>
  <si>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</si>
  <si>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</si>
  <si>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</si>
  <si>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</si>
  <si>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</si>
  <si>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</si>
  <si>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</si>
  <si>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</si>
  <si>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</si>
  <si>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</si>
  <si>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</si>
  <si>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</si>
  <si>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</si>
  <si>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</si>
  <si>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</si>
  <si>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</si>
  <si>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</si>
  <si>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</si>
  <si>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</si>
  <si>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</si>
  <si>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</si>
  <si>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</si>
  <si>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</si>
  <si>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</si>
  <si>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</si>
  <si>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</si>
  <si>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</si>
  <si>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</si>
  <si>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</si>
  <si>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</si>
  <si>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</si>
  <si>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</si>
  <si>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</si>
  <si>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</si>
  <si>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</si>
  <si>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</si>
  <si>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</si>
  <si>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</si>
  <si>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</si>
  <si>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</si>
  <si>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</si>
  <si>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</si>
  <si>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</si>
  <si>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</si>
  <si>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</si>
  <si>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</si>
  <si>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</si>
  <si>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</si>
  <si>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</si>
  <si>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</si>
  <si>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</si>
  <si>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</si>
  <si>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</si>
  <si>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</si>
  <si>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</si>
  <si>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</si>
  <si>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</si>
  <si>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</si>
  <si>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</si>
  <si>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</si>
  <si>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</si>
  <si>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</si>
  <si>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</si>
  <si>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</si>
  <si>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</si>
  <si>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</si>
  <si>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</si>
  <si>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</si>
  <si>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</si>
  <si>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</si>
  <si>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</si>
  <si>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</si>
  <si>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</si>
  <si>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</si>
  <si>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</si>
  <si>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</si>
  <si>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</si>
  <si>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</si>
  <si>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</si>
  <si>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</si>
  <si>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</si>
  <si>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</si>
  <si>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</si>
  <si>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</si>
  <si>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</si>
  <si>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</si>
  <si>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</si>
  <si>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</si>
  <si>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</si>
  <si>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</si>
  <si>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</si>
  <si>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</si>
  <si>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</si>
  <si>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</si>
  <si>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</si>
  <si>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</si>
  <si>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</si>
  <si>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</si>
  <si>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</si>
  <si>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</si>
  <si>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</si>
  <si>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</si>
  <si>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</si>
  <si>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</si>
  <si>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</si>
  <si>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</si>
  <si>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</si>
  <si>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</si>
  <si>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</si>
  <si>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</si>
  <si>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</si>
  <si>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</si>
  <si>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</si>
  <si>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</si>
  <si>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</si>
  <si>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</si>
  <si>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</si>
  <si>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</si>
  <si>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</si>
  <si>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</si>
  <si>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</si>
  <si>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</si>
  <si>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</si>
  <si>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</si>
  <si>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</si>
  <si>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</si>
  <si>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</si>
  <si>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</si>
  <si>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</si>
  <si>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</si>
  <si>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</si>
  <si>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</si>
  <si>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</si>
  <si>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</si>
  <si>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</si>
  <si>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</si>
  <si>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</si>
  <si>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</si>
  <si>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</si>
  <si>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</si>
  <si>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</si>
  <si>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</si>
  <si>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</si>
  <si>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</si>
  <si>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</si>
  <si>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</si>
  <si>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</si>
  <si>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</si>
  <si>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</si>
  <si>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</si>
  <si>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</si>
  <si>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</si>
  <si>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</si>
  <si>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</si>
  <si>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</si>
  <si>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</si>
  <si>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</si>
  <si>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</si>
  <si>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</si>
  <si>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</si>
  <si>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</si>
  <si>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</si>
  <si>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</si>
  <si>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</si>
  <si>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</si>
  <si>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</si>
  <si>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</si>
  <si>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</si>
  <si>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</si>
  <si>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</si>
  <si>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</si>
  <si>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</si>
  <si>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</si>
  <si>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</si>
  <si>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</si>
  <si>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</si>
  <si>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</si>
  <si>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</si>
  <si>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</si>
  <si>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</si>
  <si>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</si>
  <si>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</si>
  <si>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</si>
  <si>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</si>
  <si>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</si>
  <si>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</si>
  <si>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</si>
  <si>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</si>
  <si>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</si>
  <si>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</si>
  <si>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</si>
  <si>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</si>
  <si>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</si>
  <si>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</si>
  <si>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</si>
  <si>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</si>
  <si>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</si>
  <si>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</si>
  <si>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</si>
  <si>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</si>
  <si>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</si>
  <si>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</si>
  <si>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</si>
  <si>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</si>
  <si>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</si>
  <si>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</si>
  <si>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</si>
  <si>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</si>
  <si>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</si>
  <si>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</si>
  <si>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</si>
  <si>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</si>
  <si>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</si>
  <si>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</si>
  <si>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</si>
  <si>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</si>
  <si>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</si>
  <si>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</si>
  <si>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</si>
  <si>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</si>
  <si>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</si>
  <si>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</si>
  <si>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</si>
  <si>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</si>
  <si>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</si>
  <si>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</si>
  <si>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</si>
  <si>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</si>
  <si>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</si>
  <si>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</si>
  <si>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</si>
  <si>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</si>
  <si>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</si>
  <si>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</si>
  <si>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</si>
  <si>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</si>
  <si>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</si>
  <si>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</si>
  <si>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</si>
  <si>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</si>
  <si>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</si>
  <si>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</si>
  <si>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</si>
  <si>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</si>
  <si>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</si>
  <si>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</si>
  <si>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</si>
  <si>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</si>
  <si>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</si>
  <si>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</si>
  <si>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</si>
  <si>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</si>
  <si>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</si>
  <si>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</si>
  <si>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</si>
  <si>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</si>
  <si>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</si>
  <si>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</si>
  <si>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</si>
  <si>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</si>
  <si>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</si>
  <si>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</si>
  <si>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</si>
  <si>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</si>
  <si>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</si>
  <si>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</si>
  <si>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</si>
  <si>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</si>
  <si>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</si>
  <si>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</si>
  <si>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</si>
  <si>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</si>
  <si>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</si>
  <si>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</si>
  <si>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</si>
  <si>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</si>
  <si>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</si>
  <si>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</si>
  <si>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</si>
  <si>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</si>
  <si>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</si>
  <si>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</si>
  <si>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</si>
  <si>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</si>
  <si>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</si>
  <si>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</si>
  <si>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</si>
  <si>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</si>
  <si>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</si>
  <si>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</si>
  <si>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</si>
  <si>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</si>
  <si>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</si>
  <si>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</si>
  <si>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</si>
  <si>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</si>
  <si>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</si>
  <si>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</si>
  <si>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</si>
  <si>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</si>
  <si>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</si>
  <si>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</si>
  <si>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</si>
  <si>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</si>
  <si>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</si>
  <si>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</si>
  <si>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</si>
  <si>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</si>
  <si>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</si>
  <si>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</si>
  <si>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</si>
  <si>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</si>
  <si>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</si>
  <si>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</si>
  <si>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</si>
  <si>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</si>
  <si>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</si>
  <si>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</si>
  <si>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</si>
  <si>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</si>
  <si>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</si>
  <si>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</si>
  <si>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</si>
  <si>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</si>
  <si>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</si>
  <si>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</si>
  <si>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</si>
  <si>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</si>
  <si>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</si>
  <si>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</si>
  <si>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</si>
  <si>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</si>
  <si>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</si>
  <si>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</si>
  <si>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</si>
  <si>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</si>
  <si>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</si>
  <si>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</si>
  <si>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</si>
  <si>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</si>
  <si>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</si>
  <si>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</si>
  <si>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</si>
  <si>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</si>
  <si>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</si>
  <si>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</si>
  <si>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</si>
  <si>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</si>
  <si>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</si>
  <si>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</si>
  <si>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</si>
  <si>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</si>
  <si>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</si>
  <si>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</si>
  <si>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</si>
  <si>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</si>
  <si>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</si>
  <si>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</si>
  <si>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</si>
  <si>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</si>
  <si>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</si>
  <si>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</si>
  <si>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</si>
  <si>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</si>
  <si>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</si>
  <si>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</si>
  <si>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</si>
  <si>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</si>
  <si>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</si>
  <si>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</si>
  <si>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</si>
  <si>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</si>
  <si>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</si>
  <si>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</si>
  <si>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</si>
  <si>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</si>
  <si>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</si>
  <si>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</si>
  <si>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</si>
  <si>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</si>
  <si>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</si>
  <si>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</si>
  <si>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</si>
  <si>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</si>
  <si>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</si>
  <si>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</si>
  <si>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</si>
  <si>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</si>
  <si>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</si>
  <si>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</si>
  <si>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</si>
  <si>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</si>
  <si>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</si>
  <si>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</si>
  <si>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</si>
  <si>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</si>
  <si>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</si>
  <si>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</si>
  <si>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</si>
  <si>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</si>
  <si>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</si>
  <si>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</si>
  <si>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</si>
  <si>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</si>
  <si>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</si>
  <si>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</si>
  <si>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</si>
  <si>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</si>
  <si>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</si>
  <si>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</si>
  <si>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</si>
  <si>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</si>
  <si>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</si>
  <si>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</si>
  <si>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</si>
  <si>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</si>
  <si>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</si>
  <si>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</si>
  <si>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</si>
  <si>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</si>
  <si>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</si>
  <si>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</si>
  <si>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</si>
  <si>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</si>
  <si>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</si>
  <si>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</si>
  <si>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</si>
  <si>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</si>
  <si>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</si>
  <si>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</si>
  <si>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</si>
  <si>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</si>
  <si>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</si>
  <si>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</si>
  <si>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</si>
  <si>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</si>
  <si>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</si>
  <si>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</si>
  <si>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</si>
  <si>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</si>
  <si>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</si>
  <si>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</si>
  <si>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</si>
  <si>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</si>
  <si>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</si>
  <si>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</si>
  <si>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</si>
  <si>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</si>
  <si>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</si>
  <si>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</si>
  <si>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</si>
  <si>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</si>
  <si>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</si>
  <si>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</si>
  <si>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</si>
  <si>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</si>
  <si>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</si>
  <si>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</si>
  <si>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</si>
  <si>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</si>
  <si>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</si>
  <si>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</si>
  <si>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</si>
  <si>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</si>
  <si>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</si>
  <si>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</si>
  <si>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</si>
  <si>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</si>
  <si>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</si>
  <si>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</si>
  <si>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</si>
  <si>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</si>
  <si>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</si>
  <si>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</si>
  <si>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</si>
  <si>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</si>
  <si>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</si>
  <si>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</si>
  <si>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</si>
  <si>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</si>
  <si>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</si>
  <si>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</si>
  <si>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</si>
  <si>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</si>
  <si>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</si>
  <si>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</si>
  <si>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</si>
  <si>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</si>
  <si>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</si>
  <si>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</si>
  <si>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</si>
  <si>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</si>
  <si>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</si>
  <si>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</si>
  <si>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</si>
  <si>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</si>
  <si>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</si>
  <si>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</si>
  <si>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</si>
  <si>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</si>
  <si>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</si>
  <si>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</si>
  <si>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</si>
  <si>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</si>
  <si>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</si>
  <si>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</si>
  <si>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</si>
  <si>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</si>
  <si>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</si>
  <si>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</si>
  <si>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</si>
  <si>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</si>
  <si>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</si>
  <si>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</si>
  <si>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</si>
  <si>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</si>
  <si>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</si>
  <si>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</si>
  <si>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</si>
  <si>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</si>
  <si>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</si>
  <si>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</si>
  <si>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</si>
  <si>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</si>
  <si>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</si>
  <si>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</si>
  <si>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</si>
  <si>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</si>
  <si>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</si>
  <si>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</si>
  <si>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</si>
  <si>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</si>
  <si>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</si>
  <si>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</si>
  <si>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</si>
  <si>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</si>
  <si>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</si>
  <si>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</si>
  <si>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</si>
  <si>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</si>
  <si>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</si>
  <si>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</si>
  <si>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</si>
  <si>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</si>
  <si>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</si>
  <si>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</si>
  <si>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</si>
  <si>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</si>
  <si>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</si>
  <si>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</si>
  <si>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</si>
  <si>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</si>
  <si>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</si>
  <si>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</si>
  <si>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</si>
  <si>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</si>
  <si>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</si>
  <si>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</si>
  <si>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</si>
  <si>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</si>
  <si>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</si>
  <si>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</si>
  <si>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</si>
  <si>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</si>
  <si>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</si>
  <si>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</si>
  <si>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</si>
  <si>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</si>
  <si>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</si>
  <si>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</si>
  <si>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</si>
  <si>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</si>
  <si>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</si>
  <si>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</si>
  <si>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</si>
  <si>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</si>
  <si>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</si>
  <si>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</si>
  <si>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</si>
  <si>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</si>
  <si>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</si>
  <si>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</si>
  <si>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</si>
  <si>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</si>
  <si>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</si>
  <si>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</si>
  <si>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</si>
  <si>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</si>
  <si>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</si>
  <si>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</si>
  <si>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</si>
  <si>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</si>
  <si>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</si>
  <si>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</si>
  <si>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</si>
  <si>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</si>
  <si>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</si>
  <si>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</si>
  <si>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</si>
  <si>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</si>
  <si>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</si>
  <si>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</si>
  <si>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</si>
  <si>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</si>
  <si>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</si>
  <si>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</si>
  <si>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</si>
  <si>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</si>
  <si>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</si>
  <si>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</si>
  <si>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</si>
  <si>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</si>
  <si>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</si>
  <si>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</si>
  <si>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</si>
  <si>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</si>
  <si>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</si>
  <si>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</si>
  <si>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</si>
  <si>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</si>
  <si>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</si>
  <si>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</si>
  <si>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</si>
  <si>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</si>
  <si>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</si>
  <si>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</si>
  <si>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</si>
  <si>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</si>
  <si>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</si>
  <si>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</si>
  <si>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</si>
  <si>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</si>
  <si>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</si>
  <si>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</si>
  <si>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</si>
  <si>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</si>
  <si>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</si>
  <si>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</si>
  <si>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</si>
  <si>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</si>
  <si>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</si>
  <si>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</si>
  <si>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</si>
  <si>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</si>
  <si>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</si>
  <si>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</si>
  <si>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</si>
  <si>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</si>
  <si>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</si>
  <si>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</si>
  <si>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</si>
  <si>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</si>
  <si>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</si>
  <si>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</si>
  <si>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</si>
  <si>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</si>
  <si>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</si>
  <si>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</si>
  <si>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</si>
  <si>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</si>
  <si>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</si>
  <si>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</si>
  <si>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</si>
  <si>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</si>
  <si>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</si>
  <si>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</si>
  <si>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</si>
  <si>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</si>
  <si>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</si>
  <si>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</si>
  <si>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</si>
  <si>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</si>
  <si>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</si>
  <si>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</si>
  <si>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</si>
  <si>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</si>
  <si>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</si>
  <si>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</si>
  <si>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</si>
  <si>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</si>
  <si>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</si>
  <si>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</si>
  <si>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</si>
  <si>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</si>
  <si>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</si>
  <si>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</si>
  <si>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</si>
  <si>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</si>
  <si>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</si>
  <si>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</si>
  <si>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</si>
  <si>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</si>
  <si>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</si>
  <si>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</si>
  <si>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</si>
  <si>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</si>
  <si>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</si>
  <si>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</si>
  <si>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</si>
  <si>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</si>
  <si>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</si>
  <si>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</si>
  <si>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</si>
  <si>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</si>
  <si>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</si>
  <si>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</si>
  <si>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</si>
  <si>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</si>
  <si>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</si>
  <si>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</si>
  <si>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</si>
  <si>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</si>
  <si>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</si>
  <si>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</si>
  <si>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</si>
  <si>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</si>
  <si>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</si>
  <si>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</si>
  <si>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</si>
  <si>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</si>
  <si>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</si>
  <si>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</si>
  <si>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</si>
  <si>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</si>
  <si>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</si>
  <si>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</si>
  <si>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</si>
  <si>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</si>
  <si>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</si>
  <si>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</si>
  <si>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</si>
  <si>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</si>
  <si>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</si>
  <si>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</si>
  <si>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</si>
  <si>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</si>
  <si>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</si>
  <si>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</si>
  <si>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</si>
  <si>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</si>
  <si>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</si>
  <si>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</si>
  <si>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</si>
  <si>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</si>
  <si>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</si>
  <si>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</si>
  <si>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</si>
  <si>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</si>
  <si>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</si>
  <si>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</si>
  <si>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</si>
  <si>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</si>
  <si>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</si>
  <si>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</si>
  <si>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</si>
  <si>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</si>
  <si>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</si>
  <si>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</si>
  <si>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</si>
  <si>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</si>
  <si>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</si>
  <si>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</si>
  <si>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</si>
  <si>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</si>
  <si>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</si>
  <si>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</si>
  <si>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</si>
  <si>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</si>
  <si>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</si>
  <si>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</si>
  <si>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</si>
  <si>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</si>
  <si>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</si>
  <si>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</si>
  <si>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</si>
  <si>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</si>
  <si>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</si>
  <si>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</si>
  <si>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</si>
  <si>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</si>
  <si>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</si>
  <si>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</si>
  <si>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</si>
  <si>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</si>
  <si>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</si>
  <si>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</si>
  <si>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</si>
  <si>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</si>
  <si>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</si>
  <si>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</si>
  <si>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</si>
  <si>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</si>
  <si>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</si>
  <si>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</si>
  <si>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</si>
  <si>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</si>
  <si>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</si>
  <si>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</si>
  <si>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</si>
  <si>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</si>
  <si>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</si>
  <si>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</si>
  <si>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</si>
  <si>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</si>
  <si>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</si>
  <si>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</si>
  <si>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</si>
  <si>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</si>
  <si>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</si>
  <si>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</si>
  <si>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</si>
  <si>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</si>
  <si>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</si>
  <si>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</si>
  <si>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</si>
  <si>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</si>
  <si>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</si>
  <si>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</si>
  <si>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</si>
  <si>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</si>
  <si>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</si>
  <si>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</si>
  <si>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</si>
  <si>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</si>
  <si>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</si>
  <si>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</si>
  <si>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</si>
  <si>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</si>
  <si>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</si>
  <si>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</si>
  <si>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</si>
  <si>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</si>
  <si>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</si>
  <si>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</si>
  <si>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</si>
  <si>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</si>
  <si>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</si>
  <si>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</si>
  <si>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</si>
  <si>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</si>
  <si>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</si>
  <si>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</si>
  <si>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</si>
  <si>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</si>
  <si>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</si>
  <si>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</si>
  <si>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</si>
  <si>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</si>
  <si>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</si>
  <si>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</si>
  <si>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</si>
  <si>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</si>
  <si>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</si>
  <si>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</si>
  <si>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</si>
  <si>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</si>
  <si>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</si>
  <si>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</si>
  <si>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</si>
  <si>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</si>
  <si>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</si>
  <si>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</si>
  <si>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</si>
  <si>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</si>
  <si>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</si>
  <si>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</si>
  <si>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</si>
  <si>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</si>
  <si>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</si>
  <si>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</si>
  <si>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</si>
  <si>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</si>
  <si>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</si>
  <si>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</si>
  <si>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</si>
  <si>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</si>
  <si>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</si>
  <si>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</si>
  <si>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</si>
  <si>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</si>
  <si>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</si>
  <si>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</si>
  <si>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</si>
  <si>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</si>
  <si>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</si>
  <si>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</si>
  <si>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</si>
  <si>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</si>
  <si>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</si>
  <si>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</si>
  <si>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</si>
  <si>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</si>
  <si>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</si>
  <si>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</si>
  <si>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</si>
  <si>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</si>
  <si>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</si>
  <si>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</si>
  <si>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</si>
  <si>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</si>
  <si>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</si>
  <si>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</si>
  <si>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</si>
  <si>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</si>
  <si>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</si>
  <si>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</si>
  <si>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</si>
  <si>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</si>
  <si>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</si>
  <si>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</si>
  <si>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</si>
  <si>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</si>
  <si>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</si>
  <si>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</si>
  <si>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</si>
  <si>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</si>
  <si>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</si>
  <si>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</si>
  <si>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</si>
  <si>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</si>
  <si>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</si>
  <si>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</si>
  <si>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</si>
  <si>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</si>
  <si>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</si>
  <si>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</si>
  <si>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</si>
  <si>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</si>
  <si>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</si>
  <si>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</si>
  <si>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</si>
  <si>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</si>
  <si>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</si>
  <si>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</si>
  <si>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</si>
  <si>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</si>
  <si>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</si>
  <si>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</si>
  <si>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</si>
  <si>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</si>
  <si>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</si>
  <si>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</si>
  <si>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</si>
  <si>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</si>
  <si>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</si>
  <si>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</si>
  <si>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</si>
  <si>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</si>
  <si>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</si>
  <si>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</si>
  <si>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</si>
  <si>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</si>
  <si>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</si>
  <si>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</si>
  <si>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</si>
  <si>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</si>
  <si>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</si>
  <si>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</si>
  <si>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</si>
  <si>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</si>
  <si>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</si>
  <si>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</si>
  <si>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</si>
  <si>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</si>
  <si>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</si>
  <si>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</si>
  <si>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</si>
  <si>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</si>
  <si>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</si>
  <si>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</si>
  <si>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</si>
  <si>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</si>
  <si>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</si>
  <si>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</si>
  <si>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</si>
  <si>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</si>
  <si>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</si>
  <si>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</si>
  <si>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</si>
  <si>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</si>
  <si>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</si>
  <si>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</si>
  <si>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</si>
  <si>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</si>
  <si>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</si>
  <si>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</si>
  <si>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</si>
  <si>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</si>
  <si>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</si>
  <si>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</si>
  <si>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</si>
  <si>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</si>
  <si>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</si>
  <si>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</si>
  <si>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</si>
  <si>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</si>
  <si>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</si>
  <si>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</si>
  <si>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</si>
  <si>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</si>
  <si>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</si>
  <si>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</si>
  <si>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</si>
  <si>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</si>
  <si>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</si>
  <si>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</si>
  <si>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</si>
  <si>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</si>
  <si>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</si>
  <si>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</si>
  <si>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</si>
  <si>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</si>
  <si>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</si>
  <si>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</si>
  <si>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</si>
  <si>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</si>
  <si>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</si>
  <si>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</si>
  <si>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</si>
  <si>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</si>
  <si>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</si>
  <si>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</si>
  <si>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</si>
  <si>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</si>
  <si>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</si>
  <si>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</si>
  <si>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</si>
  <si>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</si>
  <si>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</si>
  <si>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</si>
  <si>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</si>
  <si>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</si>
  <si>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</si>
  <si>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</si>
  <si>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</si>
  <si>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</si>
  <si>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</si>
  <si>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</si>
  <si>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</si>
  <si>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</si>
  <si>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</si>
  <si>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</si>
  <si>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</si>
  <si>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</si>
  <si>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</si>
  <si>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</si>
  <si>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</si>
  <si>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</si>
  <si>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</si>
  <si>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</si>
  <si>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</si>
  <si>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</si>
  <si>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</si>
  <si>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</si>
  <si>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</si>
  <si>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</si>
  <si>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</si>
  <si>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</si>
  <si>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</si>
  <si>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</si>
  <si>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</si>
  <si>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</si>
  <si>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</si>
  <si>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</si>
  <si>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</si>
  <si>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</si>
  <si>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</si>
  <si>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</si>
  <si>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</si>
  <si>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</si>
  <si>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</si>
  <si>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</si>
  <si>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</si>
  <si>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</si>
  <si>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</si>
  <si>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</si>
  <si>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</si>
  <si>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</si>
  <si>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</si>
  <si>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</si>
  <si>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</si>
  <si>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</si>
  <si>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</si>
  <si>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</si>
  <si>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</si>
  <si>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</si>
  <si>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</si>
  <si>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</si>
  <si>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</si>
  <si>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</si>
  <si>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</si>
  <si>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</si>
  <si>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</si>
  <si>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</si>
  <si>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</si>
  <si>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</si>
  <si>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</si>
  <si>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</si>
  <si>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</si>
  <si>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</si>
  <si>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</si>
  <si>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</si>
  <si>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</si>
  <si>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</si>
  <si>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</si>
  <si>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</si>
  <si>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</si>
  <si>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</si>
  <si>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</si>
  <si>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</si>
  <si>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</si>
  <si>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</si>
  <si>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</si>
  <si>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</si>
  <si>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</si>
  <si>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</si>
  <si>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</si>
  <si>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</si>
  <si>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</si>
  <si>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</si>
  <si>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</si>
  <si>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</si>
  <si>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</si>
  <si>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</si>
  <si>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</si>
  <si>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</si>
  <si>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</si>
  <si>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</si>
  <si>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</si>
  <si>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</si>
  <si>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</si>
  <si>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</si>
  <si>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</si>
  <si>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</si>
  <si>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</si>
  <si>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</si>
  <si>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</si>
  <si>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</si>
  <si>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</si>
  <si>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</si>
  <si>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</si>
  <si>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</si>
  <si>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</si>
  <si>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</si>
  <si>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</si>
  <si>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</si>
  <si>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</si>
  <si>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</si>
  <si>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</si>
  <si>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</si>
  <si>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</si>
  <si>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</si>
  <si>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</si>
  <si>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</si>
  <si>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</si>
  <si>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</si>
  <si>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</si>
  <si>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</si>
  <si>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</si>
  <si>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</si>
  <si>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</si>
  <si>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</si>
  <si>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</si>
  <si>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</si>
  <si>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</si>
  <si>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</si>
  <si>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</si>
  <si>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</si>
  <si>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</si>
  <si>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</si>
  <si>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</si>
  <si>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</si>
  <si>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</si>
  <si>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</si>
  <si>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</si>
  <si>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</si>
  <si>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</si>
  <si>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</si>
  <si>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</si>
  <si>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</si>
  <si>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</si>
  <si>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</si>
  <si>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</si>
  <si>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</si>
  <si>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</si>
  <si>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</si>
  <si>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</si>
  <si>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</si>
  <si>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</si>
  <si>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</si>
  <si>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</si>
  <si>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</si>
  <si>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</si>
  <si>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</si>
  <si>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</si>
  <si>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</si>
  <si>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</si>
  <si>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</si>
  <si>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</si>
  <si>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</si>
  <si>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</si>
  <si>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</si>
  <si>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</si>
  <si>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</si>
  <si>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</si>
  <si>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</si>
  <si>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</si>
  <si>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</si>
  <si>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</si>
  <si>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</si>
  <si>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</si>
  <si>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</si>
  <si>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</si>
  <si>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</si>
  <si>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</si>
  <si>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</si>
  <si>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</si>
  <si>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</si>
  <si>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</si>
  <si>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</si>
  <si>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</si>
  <si>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</si>
  <si>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</si>
  <si>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</si>
  <si>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</si>
  <si>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</si>
  <si>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</si>
  <si>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</si>
  <si>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</si>
  <si>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</si>
  <si>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</si>
  <si>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</si>
  <si>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</si>
  <si>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</si>
  <si>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</si>
  <si>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</si>
  <si>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</si>
  <si>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</si>
  <si>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</si>
  <si>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</si>
  <si>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</si>
  <si>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</si>
  <si>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</si>
  <si>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</si>
  <si>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</si>
  <si>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</si>
  <si>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</si>
  <si>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</si>
  <si>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</si>
  <si>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</si>
  <si>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</si>
  <si>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</si>
  <si>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</si>
  <si>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</si>
  <si>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</si>
  <si>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</si>
  <si>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</si>
  <si>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</si>
  <si>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</si>
  <si>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</si>
  <si>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</si>
  <si>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</si>
  <si>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</si>
  <si>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</si>
  <si>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</si>
  <si>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</si>
  <si>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</si>
  <si>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</si>
  <si>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</si>
  <si>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</si>
  <si>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</si>
  <si>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</si>
  <si>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</si>
  <si>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</si>
  <si>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</si>
  <si>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</si>
  <si>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</si>
  <si>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</si>
  <si>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</si>
  <si>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</si>
  <si>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</si>
  <si>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</si>
  <si>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</si>
  <si>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</si>
  <si>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</si>
  <si>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</si>
  <si>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</si>
  <si>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</si>
  <si>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</si>
  <si>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</si>
  <si>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</si>
  <si>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</si>
  <si>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</si>
  <si>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</si>
  <si>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</si>
  <si>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</si>
  <si>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</si>
  <si>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</si>
  <si>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</si>
  <si>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</si>
  <si>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</si>
  <si>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</si>
  <si>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</si>
  <si>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</si>
  <si>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</si>
  <si>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</si>
  <si>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</si>
  <si>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</si>
  <si>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</si>
  <si>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</si>
  <si>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</si>
  <si>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</si>
  <si>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</si>
  <si>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</si>
  <si>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</si>
  <si>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</si>
  <si>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</si>
  <si>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</si>
  <si>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</si>
  <si>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</si>
  <si>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</si>
  <si>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</si>
  <si>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</si>
  <si>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</si>
  <si>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</si>
  <si>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</si>
  <si>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</si>
  <si>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</si>
  <si>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</si>
  <si>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</si>
  <si>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</si>
  <si>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</si>
  <si>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</si>
  <si>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</si>
  <si>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</si>
  <si>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</si>
  <si>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</si>
  <si>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</si>
  <si>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</si>
  <si>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</si>
  <si>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</si>
  <si>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</si>
  <si>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</si>
  <si>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</si>
  <si>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</si>
  <si>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</si>
  <si>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</si>
  <si>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</si>
  <si>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</si>
  <si>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</si>
  <si>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</si>
  <si>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</si>
  <si>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</si>
  <si>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</si>
  <si>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</si>
  <si>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</si>
  <si>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</si>
  <si>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</si>
  <si>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</si>
  <si>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</si>
  <si>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</si>
  <si>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</si>
  <si>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</si>
  <si>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</si>
  <si>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</si>
  <si>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</si>
  <si>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</si>
  <si>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</si>
  <si>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</si>
  <si>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</si>
  <si>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</si>
  <si>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</si>
  <si>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</si>
  <si>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</si>
  <si>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</si>
  <si>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</si>
  <si>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</si>
  <si>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</si>
  <si>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</si>
  <si>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</si>
  <si>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</si>
  <si>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</si>
  <si>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</si>
  <si>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</si>
  <si>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</si>
  <si>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</si>
  <si>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</si>
  <si>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</si>
  <si>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</si>
  <si>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</si>
  <si>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</si>
  <si>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</si>
  <si>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</si>
  <si>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</si>
  <si>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</si>
  <si>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</si>
  <si>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</si>
  <si>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</si>
  <si>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</si>
  <si>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</si>
  <si>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</si>
  <si>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</si>
  <si>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</si>
  <si>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</si>
  <si>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</si>
  <si>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</si>
  <si>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</si>
  <si>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</si>
  <si>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</si>
  <si>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</si>
  <si>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</si>
  <si>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</si>
  <si>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</si>
  <si>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</si>
  <si>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</si>
  <si>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</si>
  <si>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</si>
  <si>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</si>
  <si>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</si>
  <si>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</si>
  <si>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</si>
  <si>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</si>
  <si>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</si>
  <si>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</si>
  <si>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</si>
  <si>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</si>
  <si>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</si>
  <si>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</si>
  <si>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</si>
  <si>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</si>
  <si>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</si>
  <si>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</si>
  <si>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</si>
  <si>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</si>
  <si>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</si>
  <si>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</si>
  <si>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</si>
  <si>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</si>
  <si>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</si>
  <si>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</si>
  <si>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</si>
  <si>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</si>
  <si>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</si>
  <si>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</si>
  <si>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</si>
  <si>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</si>
  <si>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</si>
  <si>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</si>
  <si>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</si>
  <si>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</si>
  <si>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</si>
  <si>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</si>
  <si>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</si>
  <si>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</si>
  <si>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</si>
  <si>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</si>
  <si>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</si>
  <si>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</si>
  <si>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</si>
  <si>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</si>
  <si>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</si>
  <si>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</si>
  <si>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</si>
  <si>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</si>
  <si>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</si>
  <si>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</si>
  <si>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</si>
  <si>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</si>
  <si>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</si>
  <si>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</si>
  <si>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</si>
  <si>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</si>
  <si>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</si>
  <si>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</si>
  <si>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</si>
  <si>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</si>
  <si>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</si>
  <si>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</si>
  <si>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</si>
  <si>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</si>
  <si>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</si>
  <si>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</si>
  <si>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</si>
  <si>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</si>
  <si>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</si>
  <si>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</si>
  <si>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</si>
  <si>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</si>
  <si>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</si>
  <si>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</si>
  <si>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</si>
  <si>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</si>
  <si>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</si>
  <si>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</si>
  <si>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</si>
  <si>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</si>
  <si>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</si>
  <si>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</si>
  <si>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</si>
  <si>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</si>
  <si>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</si>
  <si>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</si>
  <si>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</si>
  <si>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</si>
  <si>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</si>
  <si>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</si>
  <si>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</si>
  <si>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</si>
  <si>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</si>
  <si>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</si>
  <si>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</si>
  <si>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</si>
  <si>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</si>
  <si>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</si>
  <si>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</si>
  <si>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</si>
  <si>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</si>
  <si>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</si>
  <si>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</si>
  <si>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</si>
  <si>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</si>
  <si>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</si>
  <si>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</si>
  <si>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</si>
  <si>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</si>
  <si>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</si>
  <si>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</si>
  <si>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</si>
  <si>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</si>
  <si>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</si>
  <si>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</si>
  <si>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</si>
  <si>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</si>
  <si>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</si>
  <si>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</si>
  <si>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</si>
  <si>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</si>
  <si>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</si>
  <si>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</si>
  <si>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</si>
  <si>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</si>
  <si>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</si>
  <si>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</si>
  <si>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</si>
  <si>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</si>
  <si>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</si>
  <si>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</si>
  <si>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</si>
  <si>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</si>
  <si>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</si>
  <si>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</si>
  <si>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</si>
  <si>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</si>
  <si>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</si>
  <si>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</si>
  <si>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</si>
  <si>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</si>
  <si>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</si>
  <si>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</si>
  <si>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</si>
  <si>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</si>
  <si>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</si>
  <si>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</si>
  <si>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</si>
  <si>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</si>
  <si>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</si>
  <si>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</si>
  <si>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</si>
  <si>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</si>
  <si>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</si>
  <si>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</si>
  <si>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</si>
  <si>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</si>
  <si>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</si>
  <si>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</si>
  <si>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</si>
  <si>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</si>
  <si>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</si>
  <si>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</si>
  <si>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</si>
  <si>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</si>
  <si>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</si>
  <si>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</si>
  <si>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</si>
  <si>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</si>
  <si>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</si>
  <si>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</si>
  <si>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</si>
  <si>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</si>
  <si>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</si>
  <si>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</si>
  <si>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</si>
  <si>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</si>
  <si>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</si>
  <si>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</si>
  <si>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</si>
  <si>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</si>
  <si>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</si>
  <si>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</si>
  <si>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</si>
  <si>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</si>
  <si>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</si>
  <si>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</si>
  <si>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</si>
  <si>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</si>
  <si>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</si>
  <si>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</si>
  <si>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</si>
  <si>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</si>
  <si>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</si>
  <si>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</si>
  <si>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</si>
  <si>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</si>
  <si>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</si>
  <si>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</si>
  <si>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</si>
  <si>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</si>
  <si>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</si>
  <si>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</si>
  <si>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</si>
  <si>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</si>
  <si>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</si>
  <si>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</si>
  <si>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</si>
  <si>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</si>
  <si>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</si>
  <si>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</si>
  <si>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</si>
  <si>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</si>
  <si>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</si>
  <si>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</si>
  <si>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</si>
  <si>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</si>
  <si>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</si>
  <si>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</si>
  <si>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</si>
  <si>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</si>
  <si>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</si>
  <si>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</si>
  <si>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</si>
  <si>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</si>
  <si>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</si>
  <si>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</si>
  <si>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</si>
  <si>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</si>
  <si>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</si>
  <si>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</si>
  <si>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</si>
  <si>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</si>
  <si>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</si>
  <si>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</si>
  <si>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</si>
  <si>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</si>
  <si>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</si>
  <si>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</si>
  <si>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</si>
  <si>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</si>
  <si>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</si>
  <si>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</si>
  <si>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</si>
  <si>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</si>
  <si>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</si>
  <si>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</si>
  <si>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</si>
  <si>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</si>
  <si>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</si>
  <si>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</si>
  <si>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</si>
  <si>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</si>
  <si>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</si>
  <si>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</si>
  <si>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</si>
  <si>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</si>
  <si>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</si>
  <si>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</si>
  <si>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</si>
  <si>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</si>
  <si>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</si>
  <si>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</si>
  <si>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</si>
  <si>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</si>
  <si>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</si>
  <si>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</si>
  <si>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</si>
  <si>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</si>
  <si>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</si>
  <si>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</si>
  <si>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</si>
  <si>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</si>
  <si>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</si>
  <si>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</si>
  <si>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</si>
  <si>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</si>
  <si>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</si>
  <si>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</si>
  <si>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</si>
  <si>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</si>
  <si>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</si>
  <si>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</si>
  <si>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</si>
  <si>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</si>
  <si>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</si>
  <si>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</si>
  <si>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</si>
  <si>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</si>
  <si>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</si>
  <si>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</si>
  <si>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</si>
  <si>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</si>
  <si>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</si>
  <si>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</si>
  <si>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</si>
  <si>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</si>
  <si>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</si>
  <si>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</si>
  <si>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</si>
  <si>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</si>
  <si>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</si>
  <si>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</si>
  <si>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</si>
  <si>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</si>
  <si>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</si>
  <si>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</si>
  <si>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</si>
  <si>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</si>
  <si>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</si>
  <si>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</si>
  <si>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</si>
  <si>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</si>
  <si>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</si>
  <si>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</si>
  <si>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</si>
  <si>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</si>
  <si>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</si>
  <si>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</si>
  <si>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</si>
  <si>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</si>
  <si>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</si>
  <si>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</si>
  <si>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</si>
  <si>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</si>
  <si>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</si>
  <si>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</si>
  <si>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</si>
  <si>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</si>
  <si>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</si>
  <si>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</si>
  <si>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</si>
  <si>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</si>
  <si>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</si>
  <si>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</si>
  <si>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</si>
  <si>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</si>
  <si>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</si>
  <si>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</si>
  <si>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</si>
  <si>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</si>
  <si>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</si>
  <si>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</si>
  <si>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</si>
  <si>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</si>
  <si>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</si>
  <si>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</si>
  <si>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</si>
  <si>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</si>
  <si>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</si>
  <si>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</si>
  <si>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</si>
  <si>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</si>
  <si>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</si>
  <si>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</si>
  <si>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</si>
  <si>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</si>
  <si>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</si>
  <si>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</si>
  <si>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</si>
  <si>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</si>
  <si>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</si>
  <si>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</si>
  <si>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</si>
  <si>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</si>
  <si>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</si>
  <si>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</si>
  <si>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</si>
  <si>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</si>
  <si>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</si>
  <si>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</si>
  <si>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</si>
  <si>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</si>
  <si>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</si>
  <si>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</si>
  <si>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</si>
  <si>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</si>
  <si>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</si>
  <si>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</si>
  <si>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</si>
  <si>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</si>
  <si>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</si>
  <si>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</si>
  <si>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</si>
  <si>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</si>
  <si>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</si>
  <si>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</si>
  <si>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</si>
  <si>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</si>
  <si>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</si>
  <si>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</si>
  <si>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</si>
  <si>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</si>
  <si>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</si>
  <si>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</si>
  <si>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</si>
  <si>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</si>
  <si>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</si>
  <si>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</si>
  <si>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</si>
  <si>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</si>
  <si>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</si>
  <si>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</si>
  <si>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</si>
  <si>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</si>
  <si>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</si>
  <si>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</si>
  <si>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</si>
  <si>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</si>
  <si>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</si>
  <si>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</si>
  <si>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</si>
  <si>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</si>
  <si>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</si>
  <si>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</si>
  <si>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</si>
  <si>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</si>
  <si>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</si>
  <si>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</si>
  <si>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</si>
  <si>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</si>
  <si>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</si>
  <si>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</si>
  <si>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</si>
  <si>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</si>
  <si>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</si>
  <si>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</si>
  <si>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</si>
  <si>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</si>
  <si>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</si>
  <si>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</si>
  <si>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</si>
  <si>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</si>
  <si>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</si>
  <si>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</si>
  <si>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</si>
  <si>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</si>
  <si>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</si>
  <si>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</si>
  <si>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</si>
  <si>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</si>
  <si>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</si>
  <si>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</si>
  <si>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</si>
  <si>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</si>
  <si>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</si>
  <si>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</si>
  <si>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</si>
  <si>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</si>
  <si>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</si>
  <si>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</si>
  <si>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</si>
  <si>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</si>
  <si>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</si>
  <si>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</si>
  <si>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</si>
  <si>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</si>
  <si>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</si>
  <si>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</si>
  <si>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</si>
  <si>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</si>
  <si>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</si>
  <si>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</si>
  <si>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</si>
  <si>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</si>
  <si>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</si>
  <si>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</si>
  <si>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</si>
  <si>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</si>
  <si>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</si>
  <si>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</si>
  <si>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</si>
  <si>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</si>
  <si>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</si>
  <si>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</si>
  <si>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</si>
  <si>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</si>
  <si>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</si>
  <si>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</si>
  <si>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</si>
  <si>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</si>
  <si>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</si>
  <si>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</si>
  <si>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</si>
  <si>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</si>
  <si>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</si>
  <si>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</si>
  <si>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</si>
  <si>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</si>
  <si>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</si>
  <si>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</si>
  <si>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</si>
  <si>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</si>
  <si>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</si>
  <si>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</si>
  <si>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</si>
  <si>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</si>
  <si>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</si>
  <si>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</si>
  <si>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</si>
  <si>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</si>
  <si>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</si>
  <si>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</si>
  <si>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</si>
  <si>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</si>
  <si>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</si>
  <si>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</si>
  <si>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</si>
  <si>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</si>
  <si>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</si>
  <si>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</si>
  <si>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</si>
  <si>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</si>
  <si>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</si>
  <si>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</si>
  <si>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</si>
  <si>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</si>
  <si>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</si>
  <si>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</si>
  <si>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</si>
  <si>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</si>
  <si>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</si>
  <si>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</si>
  <si>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</si>
  <si>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</si>
  <si>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</si>
  <si>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</si>
  <si>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</si>
  <si>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</si>
  <si>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</si>
  <si>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</si>
  <si>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</si>
  <si>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</si>
  <si>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</si>
  <si>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</si>
  <si>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</si>
  <si>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</si>
  <si>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</si>
  <si>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</si>
  <si>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</si>
  <si>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</si>
  <si>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</si>
  <si>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</si>
  <si>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</si>
  <si>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</si>
  <si>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</si>
  <si>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</si>
  <si>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</si>
  <si>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</si>
  <si>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</si>
  <si>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</si>
  <si>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</si>
  <si>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</si>
  <si>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</si>
  <si>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</si>
  <si>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</si>
  <si>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</si>
  <si>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</si>
  <si>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</si>
  <si>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</si>
  <si>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</si>
  <si>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</si>
  <si>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</si>
  <si>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</si>
  <si>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</si>
  <si>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</si>
  <si>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</si>
  <si>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</si>
  <si>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</si>
  <si>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</si>
  <si>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</si>
  <si>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</si>
  <si>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</si>
  <si>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</si>
  <si>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</si>
  <si>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</si>
  <si>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</si>
  <si>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</si>
  <si>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</si>
  <si>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</si>
  <si>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</si>
  <si>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</si>
  <si>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</si>
  <si>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</si>
  <si>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</si>
  <si>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</si>
  <si>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</si>
  <si>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</si>
  <si>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</si>
  <si>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</si>
  <si>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</si>
  <si>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</si>
  <si>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</si>
  <si>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</si>
  <si>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</si>
  <si>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</si>
  <si>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</si>
  <si>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</si>
  <si>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</si>
  <si>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</si>
  <si>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</si>
  <si>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</si>
  <si>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</si>
  <si>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</si>
  <si>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</si>
  <si>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</si>
  <si>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</si>
  <si>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</si>
  <si>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</si>
  <si>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</si>
  <si>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</si>
  <si>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</si>
  <si>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</si>
  <si>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</si>
  <si>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</si>
  <si>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</si>
  <si>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</si>
  <si>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</si>
  <si>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</si>
  <si>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</si>
  <si>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</si>
  <si>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</si>
  <si>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</si>
  <si>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</si>
  <si>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</si>
  <si>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</si>
  <si>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</si>
  <si>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</si>
  <si>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</si>
  <si>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</si>
  <si>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</si>
  <si>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</si>
  <si>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</si>
  <si>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</si>
  <si>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</si>
  <si>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</si>
  <si>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</si>
  <si>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</si>
  <si>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</si>
  <si>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</si>
  <si>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</si>
  <si>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</si>
  <si>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</si>
  <si>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</si>
  <si>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</si>
  <si>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</si>
  <si>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</si>
  <si>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</si>
  <si>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</si>
  <si>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</si>
  <si>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</si>
  <si>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</si>
  <si>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</si>
  <si>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</si>
  <si>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</si>
  <si>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</si>
  <si>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</si>
  <si>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</si>
  <si>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</si>
  <si>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</si>
  <si>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</si>
  <si>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</si>
  <si>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</si>
  <si>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</si>
  <si>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</si>
  <si>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</si>
  <si>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</si>
  <si>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</si>
  <si>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</si>
  <si>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</si>
  <si>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</si>
  <si>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</si>
  <si>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</si>
  <si>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</si>
  <si>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</si>
  <si>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</si>
  <si>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</si>
  <si>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</si>
  <si>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</si>
  <si>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</si>
  <si>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</si>
  <si>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</si>
  <si>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</si>
  <si>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</si>
  <si>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</si>
  <si>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</si>
  <si>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</si>
  <si>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</si>
  <si>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</si>
  <si>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</si>
  <si>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</si>
  <si>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</si>
  <si>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</si>
  <si>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</si>
  <si>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</si>
  <si>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</si>
  <si>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</si>
  <si>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</si>
  <si>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</si>
  <si>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</si>
  <si>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</si>
  <si>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</si>
  <si>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</si>
  <si>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</si>
  <si>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</si>
  <si>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</si>
  <si>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</si>
  <si>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</si>
  <si>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</si>
  <si>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</si>
  <si>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</si>
  <si>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</si>
  <si>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</si>
  <si>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</si>
  <si>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</si>
  <si>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</si>
  <si>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</si>
  <si>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</si>
  <si>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</si>
  <si>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</si>
  <si>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</si>
  <si>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</si>
  <si>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</si>
  <si>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</si>
  <si>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</si>
  <si>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</si>
  <si>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</si>
  <si>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</si>
  <si>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</si>
  <si>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</si>
  <si>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</si>
  <si>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</si>
  <si>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</si>
  <si>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</si>
  <si>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</si>
  <si>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</si>
  <si>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</si>
  <si>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</si>
  <si>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</si>
  <si>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</si>
  <si>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</si>
  <si>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</si>
  <si>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</si>
  <si>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</si>
  <si>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</si>
  <si>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</si>
  <si>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</si>
  <si>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</si>
  <si>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</si>
  <si>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</si>
  <si>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</si>
  <si>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</si>
  <si>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</si>
  <si>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</si>
  <si>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</si>
  <si>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</si>
  <si>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</si>
  <si>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</si>
  <si>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</si>
  <si>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</si>
  <si>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</si>
  <si>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</si>
  <si>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</si>
  <si>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</si>
  <si>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</si>
  <si>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</si>
  <si>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</si>
  <si>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</si>
  <si>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</si>
  <si>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</si>
  <si>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</si>
  <si>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</si>
  <si>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</si>
  <si>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</si>
  <si>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</si>
  <si>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</si>
  <si>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</si>
  <si>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</si>
  <si>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</si>
  <si>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</si>
  <si>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</si>
  <si>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</si>
  <si>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</si>
  <si>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</si>
  <si>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</si>
  <si>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</si>
  <si>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</si>
  <si>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</si>
  <si>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</si>
  <si>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</si>
  <si>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</si>
  <si>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</si>
  <si>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</si>
  <si>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</si>
  <si>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</si>
  <si>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</si>
  <si>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</si>
  <si>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</si>
  <si>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</si>
  <si>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</si>
  <si>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</si>
  <si>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</si>
  <si>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</si>
  <si>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</si>
  <si>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</si>
  <si>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</si>
  <si>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</si>
  <si>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</si>
  <si>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</si>
  <si>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</si>
  <si>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</si>
  <si>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</si>
  <si>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</si>
  <si>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</si>
  <si>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</si>
  <si>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</si>
  <si>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</si>
  <si>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</si>
  <si>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</si>
  <si>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</si>
  <si>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</si>
  <si>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</si>
  <si>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</si>
  <si>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</si>
  <si>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</si>
  <si>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</si>
  <si>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</si>
  <si>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</si>
  <si>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</si>
  <si>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</si>
  <si>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</si>
  <si>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</si>
  <si>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</si>
  <si>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</si>
  <si>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</si>
  <si>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</si>
  <si>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</si>
  <si>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</si>
  <si>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</si>
  <si>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</si>
  <si>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</si>
  <si>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</si>
  <si>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</si>
  <si>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</si>
  <si>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</si>
  <si>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</si>
  <si>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</si>
  <si>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</si>
  <si>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</si>
  <si>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</si>
  <si>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</si>
  <si>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</si>
  <si>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</si>
  <si>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</si>
  <si>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</si>
  <si>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</si>
  <si>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</si>
  <si>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</si>
  <si>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</si>
  <si>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</si>
  <si>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</si>
  <si>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</si>
  <si>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</si>
  <si>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</si>
  <si>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</si>
  <si>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</si>
  <si>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</si>
  <si>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</si>
  <si>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</si>
  <si>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</si>
  <si>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</si>
  <si>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</si>
  <si>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</si>
  <si>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</si>
  <si>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</si>
  <si>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</si>
  <si>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</si>
  <si>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</si>
  <si>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</si>
  <si>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</si>
  <si>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</si>
  <si>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</si>
  <si>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</si>
  <si>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</si>
  <si>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</si>
  <si>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</si>
  <si>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</si>
  <si>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</si>
  <si>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</si>
  <si>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</si>
  <si>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</si>
  <si>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</si>
  <si>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</si>
  <si>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</si>
  <si>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</si>
  <si>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</si>
  <si>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</si>
  <si>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</si>
  <si>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</si>
  <si>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</si>
  <si>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</si>
  <si>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</si>
  <si>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</si>
  <si>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</si>
  <si>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</si>
  <si>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</si>
  <si>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</si>
  <si>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</si>
  <si>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</si>
  <si>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</si>
  <si>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</si>
  <si>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</si>
  <si>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</si>
  <si>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</si>
  <si>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</si>
  <si>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</si>
  <si>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</si>
  <si>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</si>
  <si>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</si>
  <si>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</si>
  <si>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</si>
  <si>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</si>
  <si>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</si>
  <si>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</si>
  <si>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</si>
  <si>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</si>
  <si>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</si>
  <si>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</si>
  <si>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</si>
  <si>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</si>
  <si>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</si>
  <si>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</si>
  <si>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</si>
  <si>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</si>
  <si>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</si>
  <si>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</si>
  <si>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</si>
  <si>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</si>
  <si>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</si>
  <si>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</si>
  <si>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</si>
  <si>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</si>
  <si>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</si>
  <si>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</si>
  <si>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</si>
  <si>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</si>
  <si>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</si>
  <si>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</si>
  <si>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</si>
  <si>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</si>
  <si>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</si>
  <si>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</si>
  <si>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</si>
  <si>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</si>
  <si>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</si>
  <si>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</si>
  <si>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</si>
  <si>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</si>
  <si>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</si>
  <si>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</si>
  <si>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</si>
  <si>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</si>
  <si>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</si>
  <si>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</si>
  <si>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</si>
  <si>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</si>
  <si>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</si>
  <si>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</si>
  <si>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</si>
  <si>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</si>
  <si>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</si>
  <si>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</si>
  <si>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</si>
  <si>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</si>
  <si>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</si>
  <si>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</si>
  <si>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</si>
  <si>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</si>
  <si>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</si>
  <si>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</si>
  <si>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</si>
  <si>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</si>
  <si>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</si>
  <si>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</si>
  <si>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</si>
  <si>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</si>
  <si>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</si>
  <si>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</si>
  <si>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</si>
  <si>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</si>
  <si>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</si>
  <si>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</si>
  <si>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</si>
  <si>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</si>
  <si>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</si>
  <si>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</si>
  <si>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</si>
  <si>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</si>
  <si>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</si>
  <si>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</si>
  <si>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</si>
  <si>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</si>
  <si>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</si>
  <si>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</si>
  <si>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</si>
  <si>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</si>
  <si>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</si>
  <si>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</si>
  <si>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</si>
  <si>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</si>
  <si>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</si>
  <si>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</si>
  <si>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</si>
  <si>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</si>
  <si>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</si>
  <si>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</si>
  <si>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</si>
  <si>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</si>
  <si>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</si>
  <si>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</si>
  <si>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</si>
  <si>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</si>
  <si>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</si>
  <si>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</si>
  <si>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</si>
  <si>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</si>
  <si>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</si>
  <si>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</si>
  <si>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</si>
  <si>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</si>
  <si>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</si>
  <si>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</si>
  <si>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</si>
  <si>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</si>
  <si>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</si>
  <si>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</si>
  <si>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</si>
  <si>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</si>
  <si>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</si>
  <si>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</si>
  <si>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</si>
  <si>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</si>
  <si>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</si>
  <si>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</si>
  <si>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</si>
  <si>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</si>
  <si>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</si>
  <si>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</si>
  <si>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</si>
  <si>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</si>
  <si>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</si>
  <si>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</si>
  <si>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</si>
  <si>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</si>
  <si>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</si>
  <si>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</si>
  <si>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</si>
  <si>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</si>
  <si>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</si>
  <si>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</si>
  <si>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</si>
  <si>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</si>
  <si>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</si>
  <si>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</si>
  <si>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</si>
  <si>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</si>
  <si>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</si>
  <si>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</si>
  <si>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</si>
  <si>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</si>
  <si>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</si>
  <si>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</si>
  <si>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</si>
  <si>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</si>
  <si>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</si>
  <si>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</si>
  <si>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</si>
  <si>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</si>
  <si>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</si>
  <si>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</si>
  <si>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</si>
  <si>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</si>
  <si>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</si>
  <si>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</si>
  <si>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</si>
  <si>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</si>
  <si>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</si>
  <si>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</si>
  <si>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</si>
  <si>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</si>
  <si>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</si>
  <si>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</si>
  <si>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</si>
  <si>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</si>
  <si>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</si>
  <si>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</si>
  <si>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</si>
  <si>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</si>
  <si>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</si>
  <si>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</si>
  <si>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</si>
  <si>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</si>
  <si>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</si>
  <si>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</si>
  <si>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</si>
  <si>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</si>
  <si>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</si>
  <si>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</si>
  <si>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</si>
  <si>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</si>
  <si>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</si>
  <si>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</si>
  <si>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</si>
  <si>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</si>
  <si>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</si>
  <si>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</si>
  <si>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</si>
  <si>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</si>
  <si>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</si>
  <si>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</si>
  <si>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</si>
  <si>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</si>
  <si>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</si>
  <si>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</si>
  <si>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</si>
  <si>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</si>
  <si>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</si>
  <si>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</si>
  <si>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</si>
  <si>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</si>
  <si>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</si>
  <si>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</si>
  <si>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</si>
  <si>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</si>
  <si>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</si>
  <si>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</si>
  <si>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</si>
  <si>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</si>
  <si>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</si>
  <si>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</si>
  <si>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</si>
  <si>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</si>
  <si>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</si>
  <si>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</si>
  <si>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</si>
  <si>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</si>
  <si>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</si>
  <si>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</si>
  <si>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</si>
  <si>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</si>
  <si>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</si>
  <si>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</si>
  <si>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</si>
  <si>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</si>
  <si>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</si>
  <si>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</si>
  <si>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</si>
  <si>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</si>
  <si>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</si>
  <si>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</si>
  <si>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</si>
  <si>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</si>
  <si>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</si>
  <si>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</si>
  <si>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</si>
  <si>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</si>
  <si>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</si>
  <si>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</si>
  <si>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</si>
  <si>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</si>
  <si>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</si>
  <si>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</si>
  <si>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</si>
  <si>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</si>
  <si>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</si>
  <si>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</si>
  <si>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</si>
  <si>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</si>
  <si>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</si>
  <si>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</si>
  <si>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</si>
  <si>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</si>
  <si>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</si>
  <si>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</si>
  <si>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</si>
  <si>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</si>
  <si>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</si>
  <si>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</si>
  <si>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</si>
  <si>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</si>
  <si>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</si>
  <si>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</si>
  <si>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</si>
  <si>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</si>
  <si>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</si>
  <si>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</si>
  <si>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</si>
  <si>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</si>
  <si>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</si>
  <si>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</si>
  <si>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</si>
  <si>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</si>
  <si>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</si>
  <si>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</si>
  <si>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</si>
  <si>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</si>
  <si>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</si>
  <si>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</si>
  <si>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</si>
  <si>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</si>
  <si>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</si>
  <si>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</si>
  <si>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</si>
  <si>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</si>
  <si>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</si>
  <si>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</si>
  <si>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</si>
  <si>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</si>
  <si>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</si>
  <si>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</si>
  <si>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</si>
  <si>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</si>
  <si>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</si>
  <si>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</si>
  <si>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</si>
  <si>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</si>
  <si>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</si>
  <si>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</si>
  <si>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</si>
  <si>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</si>
  <si>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</si>
  <si>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</si>
  <si>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</si>
  <si>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</si>
  <si>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</si>
  <si>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</si>
  <si>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</si>
  <si>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</si>
  <si>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</si>
  <si>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</si>
  <si>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</si>
  <si>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</si>
  <si>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</si>
  <si>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</si>
  <si>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</si>
  <si>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</si>
  <si>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</si>
  <si>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</si>
  <si>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</si>
  <si>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</si>
  <si>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</si>
  <si>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</si>
  <si>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</si>
  <si>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</si>
  <si>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</si>
  <si>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</si>
  <si>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</si>
  <si>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</si>
  <si>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</si>
  <si>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</si>
  <si>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</si>
  <si>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</si>
  <si>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</si>
  <si>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</si>
  <si>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</si>
  <si>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</si>
  <si>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</si>
  <si>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</si>
  <si>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</si>
  <si>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</si>
  <si>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</si>
  <si>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</si>
  <si>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</si>
  <si>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</si>
  <si>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</si>
  <si>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</si>
  <si>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</si>
  <si>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</si>
  <si>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</si>
  <si>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</si>
  <si>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</si>
  <si>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</si>
  <si>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</si>
  <si>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</si>
  <si>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</si>
  <si>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</si>
  <si>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</si>
  <si>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</si>
  <si>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</si>
  <si>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</si>
  <si>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</si>
  <si>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</si>
  <si>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</si>
  <si>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</si>
  <si>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</si>
  <si>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</si>
  <si>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</si>
  <si>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</si>
  <si>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</si>
  <si>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</si>
  <si>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</si>
  <si>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</si>
  <si>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</si>
  <si>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</si>
  <si>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</si>
  <si>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</si>
  <si>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</si>
  <si>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</si>
  <si>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</si>
  <si>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</si>
  <si>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</si>
  <si>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</si>
  <si>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</si>
  <si>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</si>
  <si>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</si>
  <si>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</si>
  <si>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</si>
  <si>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</si>
  <si>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</si>
  <si>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</si>
  <si>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</si>
  <si>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</si>
  <si>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</si>
  <si>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</si>
  <si>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</si>
  <si>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</si>
  <si>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</si>
  <si>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</si>
  <si>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</si>
  <si>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</si>
  <si>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</si>
  <si>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</si>
  <si>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</si>
  <si>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</si>
  <si>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</si>
  <si>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</si>
  <si>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</si>
  <si>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</si>
  <si>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</si>
  <si>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</si>
  <si>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</si>
  <si>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</si>
  <si>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</si>
  <si>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</si>
  <si>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</si>
  <si>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</si>
  <si>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</si>
  <si>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</si>
  <si>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</si>
  <si>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</si>
  <si>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</si>
  <si>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</si>
  <si>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</si>
  <si>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</si>
  <si>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</si>
  <si>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</si>
  <si>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</si>
  <si>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</si>
  <si>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</si>
  <si>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</si>
  <si>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</si>
  <si>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</si>
  <si>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</si>
  <si>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</si>
  <si>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</si>
  <si>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</si>
  <si>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</si>
  <si>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</si>
  <si>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</si>
  <si>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</si>
  <si>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</si>
  <si>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</si>
  <si>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</si>
  <si>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</si>
  <si>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</si>
  <si>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</si>
  <si>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</si>
  <si>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</si>
  <si>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</si>
  <si>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</si>
  <si>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</si>
  <si>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</si>
  <si>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</si>
  <si>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</si>
  <si>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</si>
  <si>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</si>
  <si>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</si>
  <si>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</si>
  <si>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</si>
  <si>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</si>
  <si>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</si>
  <si>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</si>
  <si>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</si>
  <si>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</si>
  <si>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</si>
  <si>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</si>
  <si>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</si>
  <si>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</si>
  <si>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</si>
  <si>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</si>
  <si>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</si>
  <si>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</si>
  <si>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</si>
  <si>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</si>
  <si>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</si>
  <si>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</si>
  <si>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</si>
  <si>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</si>
  <si>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</si>
  <si>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</si>
  <si>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</si>
  <si>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</si>
  <si>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</si>
  <si>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</si>
  <si>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</si>
  <si>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</si>
  <si>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</si>
  <si>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</si>
  <si>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</si>
  <si>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</si>
  <si>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</si>
  <si>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</si>
  <si>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</si>
  <si>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</si>
  <si>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</si>
  <si>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</si>
  <si>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</si>
  <si>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</si>
  <si>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</si>
  <si>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</si>
  <si>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</si>
  <si>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</si>
  <si>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</si>
  <si>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</si>
  <si>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</si>
  <si>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</si>
  <si>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</si>
  <si>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</si>
  <si>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</si>
  <si>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</si>
  <si>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</si>
  <si>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</si>
  <si>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</si>
  <si>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</si>
  <si>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</si>
  <si>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</si>
  <si>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</si>
  <si>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</si>
  <si>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</si>
  <si>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</si>
  <si>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</si>
  <si>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</si>
  <si>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</si>
  <si>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</si>
  <si>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</si>
  <si>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</si>
  <si>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</si>
  <si>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</si>
  <si>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</si>
  <si>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</si>
  <si>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</si>
  <si>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</si>
  <si>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</si>
  <si>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</si>
  <si>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</si>
  <si>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</si>
  <si>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</si>
  <si>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</si>
  <si>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</si>
  <si>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</si>
  <si>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</si>
  <si>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</si>
  <si>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</si>
  <si>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</si>
  <si>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</si>
  <si>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</si>
  <si>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</si>
  <si>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</si>
  <si>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</si>
  <si>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</si>
  <si>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</si>
  <si>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</si>
  <si>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</si>
  <si>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</si>
  <si>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</si>
  <si>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</si>
  <si>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</si>
  <si>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</si>
  <si>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</si>
  <si>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</si>
  <si>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</si>
  <si>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</si>
  <si>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</si>
  <si>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</si>
  <si>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</si>
  <si>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</si>
  <si>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</si>
  <si>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</si>
  <si>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</si>
  <si>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</si>
  <si>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</si>
  <si>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</si>
  <si>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</si>
  <si>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</si>
  <si>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</si>
  <si>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</si>
  <si>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</si>
  <si>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</si>
  <si>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</si>
  <si>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</si>
  <si>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</si>
  <si>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</si>
  <si>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</si>
  <si>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</si>
  <si>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</si>
  <si>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</si>
  <si>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</si>
  <si>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</si>
  <si>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</si>
  <si>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</si>
  <si>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</si>
  <si>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</si>
  <si>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</si>
  <si>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</si>
  <si>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</si>
  <si>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</si>
  <si>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</si>
  <si>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</si>
  <si>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</si>
  <si>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</si>
  <si>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</si>
  <si>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</si>
  <si>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</si>
  <si>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</si>
  <si>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</si>
  <si>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</si>
  <si>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</si>
  <si>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</si>
  <si>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</si>
  <si>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</si>
  <si>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</si>
  <si>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</si>
  <si>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</si>
  <si>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</si>
  <si>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</si>
  <si>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</si>
  <si>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</si>
  <si>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</si>
  <si>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</si>
  <si>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</si>
  <si>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</si>
  <si>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</si>
  <si>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</si>
  <si>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</si>
  <si>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</si>
  <si>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</si>
  <si>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</si>
  <si>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</si>
  <si>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</si>
  <si>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</si>
  <si>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</si>
  <si>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</si>
  <si>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</si>
  <si>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</si>
  <si>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</si>
  <si>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</si>
  <si>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</si>
  <si>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</si>
  <si>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</si>
  <si>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</si>
  <si>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</si>
  <si>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</si>
  <si>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</si>
  <si>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</si>
  <si>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</si>
  <si>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</si>
  <si>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</si>
  <si>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</si>
  <si>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</si>
  <si>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</si>
  <si>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</si>
  <si>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</si>
  <si>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</si>
  <si>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</si>
  <si>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</si>
  <si>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</si>
  <si>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</si>
  <si>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</si>
  <si>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</si>
  <si>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</si>
  <si>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</si>
  <si>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</si>
  <si>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</si>
  <si>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</si>
  <si>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</si>
  <si>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</si>
  <si>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</si>
  <si>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</si>
  <si>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</si>
  <si>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</si>
  <si>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</si>
  <si>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</si>
  <si>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</si>
  <si>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</si>
  <si>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</si>
  <si>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</si>
  <si>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</si>
  <si>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</si>
  <si>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</si>
  <si>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</si>
  <si>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</si>
  <si>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</si>
  <si>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</si>
  <si>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</si>
  <si>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</si>
  <si>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</si>
  <si>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</si>
  <si>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</si>
  <si>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</si>
  <si>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</si>
  <si>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</si>
  <si>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</si>
  <si>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</si>
  <si>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</si>
  <si>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</si>
  <si>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</si>
  <si>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</si>
  <si>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</si>
  <si>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</si>
  <si>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</si>
  <si>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</si>
  <si>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</si>
  <si>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</si>
  <si>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</si>
  <si>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</si>
  <si>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</si>
  <si>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</si>
  <si>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</si>
  <si>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</si>
  <si>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</si>
  <si>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</si>
  <si>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</si>
  <si>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</si>
  <si>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</si>
  <si>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</si>
  <si>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</si>
  <si>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</si>
  <si>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</si>
  <si>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</si>
  <si>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</si>
  <si>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</si>
  <si>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</si>
  <si>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</si>
  <si>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</si>
  <si>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</si>
  <si>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</si>
  <si>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</si>
  <si>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</si>
  <si>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</si>
  <si>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</si>
  <si>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</si>
  <si>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</si>
  <si>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</si>
  <si>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</si>
  <si>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</si>
  <si>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</si>
  <si>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</si>
  <si>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</si>
  <si>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</si>
  <si>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</si>
  <si>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</si>
  <si>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</si>
  <si>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</si>
  <si>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</si>
  <si>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</si>
  <si>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</si>
  <si>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</si>
  <si>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</si>
  <si>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</si>
  <si>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</si>
  <si>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</si>
  <si>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</si>
  <si>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</si>
  <si>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</si>
  <si>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</si>
  <si>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</si>
  <si>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</si>
  <si>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</si>
  <si>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</si>
  <si>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</si>
  <si>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</si>
  <si>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</si>
  <si>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</si>
  <si>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</si>
  <si>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</si>
  <si>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</si>
  <si>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</si>
  <si>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</si>
  <si>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</si>
  <si>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</si>
  <si>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</si>
  <si>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</si>
  <si>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</si>
  <si>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</si>
  <si>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</si>
  <si>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</si>
  <si>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</si>
  <si>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</si>
  <si>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</si>
  <si>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</si>
  <si>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</si>
  <si>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</si>
  <si>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</si>
  <si>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</si>
  <si>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</si>
  <si>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</si>
  <si>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</si>
  <si>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</si>
  <si>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</si>
  <si>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</si>
  <si>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</si>
  <si>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</si>
  <si>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</si>
  <si>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</si>
  <si>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</si>
  <si>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</si>
  <si>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</si>
  <si>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</si>
  <si>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</si>
  <si>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</si>
  <si>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</si>
  <si>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</si>
  <si>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</si>
  <si>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</si>
  <si>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</si>
  <si>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</si>
  <si>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</si>
  <si>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</si>
  <si>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</si>
  <si>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</si>
  <si>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</si>
  <si>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</si>
  <si>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</si>
  <si>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</si>
  <si>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</si>
  <si>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</si>
  <si>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</si>
  <si>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</si>
  <si>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</si>
  <si>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</si>
  <si>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</si>
  <si>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</si>
  <si>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</si>
  <si>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</si>
  <si>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</si>
  <si>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</si>
  <si>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</si>
  <si>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</si>
  <si>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</si>
  <si>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</si>
  <si>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</si>
  <si>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</si>
  <si>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</si>
  <si>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</si>
  <si>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</si>
  <si>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</si>
  <si>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</si>
  <si>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</si>
  <si>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</si>
  <si>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</si>
  <si>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</si>
  <si>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</si>
  <si>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</si>
  <si>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</si>
  <si>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</si>
  <si>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</si>
  <si>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</si>
  <si>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</si>
  <si>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</si>
  <si>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</si>
  <si>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</si>
  <si>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</si>
  <si>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</si>
  <si>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</si>
  <si>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</si>
  <si>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</si>
  <si>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</si>
  <si>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</si>
  <si>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</si>
  <si>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</si>
  <si>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</si>
  <si>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</si>
  <si>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</si>
  <si>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</si>
  <si>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</si>
  <si>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</si>
  <si>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</si>
  <si>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</si>
  <si>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</si>
  <si>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</si>
  <si>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</si>
  <si>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</si>
  <si>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</si>
  <si>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</si>
  <si>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</si>
  <si>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</si>
  <si>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</si>
  <si>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</si>
  <si>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</si>
  <si>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</si>
  <si>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</si>
  <si>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</si>
  <si>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</si>
  <si>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</si>
  <si>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</si>
  <si>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</si>
  <si>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</si>
  <si>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</si>
  <si>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</si>
  <si>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</si>
  <si>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</si>
  <si>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</si>
  <si>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</si>
  <si>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</si>
  <si>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</si>
  <si>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</si>
  <si>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</si>
  <si>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</si>
  <si>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</si>
  <si>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</si>
  <si>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</si>
  <si>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</si>
  <si>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</si>
  <si>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</si>
  <si>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</si>
  <si>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</si>
  <si>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</si>
  <si>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</si>
  <si>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</si>
  <si>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</si>
  <si>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</si>
  <si>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</si>
  <si>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</si>
  <si>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</si>
  <si>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</si>
  <si>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</si>
  <si>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</si>
  <si>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</si>
  <si>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</si>
  <si>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</si>
  <si>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</si>
  <si>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</si>
  <si>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</si>
  <si>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</si>
  <si>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</si>
  <si>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</si>
  <si>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</si>
  <si>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</si>
  <si>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</si>
  <si>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</si>
  <si>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</si>
  <si>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</si>
  <si>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</si>
  <si>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</si>
  <si>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</si>
  <si>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</si>
  <si>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</si>
  <si>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</si>
  <si>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</si>
  <si>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</si>
  <si>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</si>
  <si>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</si>
  <si>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</si>
  <si>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</si>
  <si>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</si>
  <si>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</si>
  <si>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</si>
  <si>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</si>
  <si>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</si>
  <si>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</si>
  <si>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</si>
  <si>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</si>
  <si>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</si>
  <si>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</si>
  <si>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</si>
  <si>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</si>
  <si>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</si>
  <si>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</si>
  <si>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</si>
  <si>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</si>
  <si>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</si>
  <si>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</si>
  <si>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</si>
  <si>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</si>
  <si>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</si>
  <si>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</si>
  <si>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</si>
  <si>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</si>
  <si>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</si>
  <si>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</si>
  <si>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</si>
  <si>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</si>
  <si>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</si>
  <si>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</si>
  <si>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</si>
  <si>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</si>
  <si>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</si>
  <si>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</si>
  <si>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</si>
  <si>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</si>
  <si>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</si>
  <si>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</si>
  <si>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</si>
  <si>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</si>
  <si>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</si>
  <si>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</si>
  <si>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</si>
  <si>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</si>
  <si>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</si>
  <si>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</si>
  <si>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</si>
  <si>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</si>
  <si>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</si>
  <si>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</si>
  <si>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</si>
  <si>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</si>
  <si>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</si>
  <si>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</si>
  <si>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</si>
  <si>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</si>
  <si>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</si>
  <si>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</si>
  <si>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</si>
  <si>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</si>
  <si>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</si>
  <si>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</si>
  <si>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</si>
  <si>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</si>
  <si>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</si>
  <si>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</si>
  <si>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</si>
  <si>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</si>
  <si>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</si>
  <si>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</si>
  <si>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</si>
  <si>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</si>
  <si>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</si>
  <si>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</si>
  <si>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</si>
  <si>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</si>
  <si>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</si>
  <si>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</si>
  <si>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</si>
  <si>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</si>
  <si>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</si>
  <si>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</si>
  <si>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</si>
  <si>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</si>
  <si>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</si>
  <si>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</si>
  <si>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</si>
  <si>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</si>
  <si>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</si>
  <si>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</si>
  <si>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</si>
  <si>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</si>
  <si>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</si>
  <si>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</si>
  <si>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</si>
  <si>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</si>
  <si>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</si>
  <si>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</si>
  <si>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</si>
  <si>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</si>
  <si>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</si>
  <si>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</si>
  <si>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</si>
  <si>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</si>
  <si>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</si>
  <si>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</si>
  <si>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</si>
  <si>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</si>
  <si>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</si>
  <si>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</si>
  <si>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</si>
  <si>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</si>
  <si>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</si>
  <si>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</si>
  <si>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</si>
  <si>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</si>
  <si>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</si>
  <si>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</si>
  <si>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</si>
  <si>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</si>
  <si>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</si>
  <si>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</si>
  <si>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</si>
  <si>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</si>
  <si>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</si>
  <si>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</si>
  <si>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</si>
  <si>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</si>
  <si>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</si>
  <si>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</si>
  <si>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</si>
  <si>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</si>
  <si>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</si>
  <si>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</si>
  <si>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</si>
  <si>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</si>
  <si>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</si>
  <si>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</si>
  <si>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</si>
  <si>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</si>
  <si>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</si>
  <si>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</si>
  <si>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</si>
  <si>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</si>
  <si>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</si>
  <si>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</si>
  <si>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</si>
  <si>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</si>
  <si>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</si>
  <si>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</si>
  <si>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</si>
  <si>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</si>
  <si>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</si>
  <si>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</si>
  <si>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</si>
  <si>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</si>
  <si>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</si>
  <si>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</si>
  <si>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</si>
  <si>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</si>
  <si>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</si>
  <si>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</si>
  <si>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</si>
  <si>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</si>
  <si>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</si>
  <si>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</si>
  <si>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</si>
  <si>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</si>
  <si>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</si>
  <si>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</si>
  <si>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</si>
  <si>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</si>
  <si>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</si>
  <si>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</si>
  <si>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</si>
  <si>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</si>
  <si>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</si>
  <si>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</si>
  <si>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</si>
  <si>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</si>
  <si>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</si>
  <si>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</si>
  <si>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</si>
  <si>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</si>
  <si>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</si>
  <si>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</si>
  <si>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</si>
  <si>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</si>
  <si>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</si>
  <si>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</si>
  <si>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</si>
  <si>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</si>
  <si>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</si>
  <si>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</si>
  <si>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</si>
  <si>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</si>
  <si>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</si>
  <si>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</si>
  <si>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</si>
  <si>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</si>
  <si>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</si>
  <si>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</si>
  <si>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</si>
  <si>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</si>
  <si>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</si>
  <si>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</si>
  <si>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</si>
  <si>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</si>
  <si>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</si>
  <si>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</si>
  <si>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</si>
  <si>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</si>
  <si>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</si>
  <si>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</si>
  <si>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</si>
  <si>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</si>
  <si>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</si>
  <si>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</si>
  <si>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</si>
  <si>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</si>
  <si>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</si>
  <si>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</si>
  <si>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</si>
  <si>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</si>
  <si>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</si>
  <si>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</si>
  <si>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</si>
  <si>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</si>
  <si>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</si>
  <si>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</si>
  <si>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</si>
  <si>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</si>
  <si>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</si>
  <si>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</si>
  <si>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</si>
  <si>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</si>
  <si>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</si>
  <si>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</si>
  <si>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</si>
  <si>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</si>
  <si>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</si>
  <si>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</si>
  <si>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</si>
  <si>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</si>
  <si>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</si>
  <si>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</si>
  <si>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</si>
  <si>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</si>
  <si>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</si>
  <si>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</si>
  <si>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</si>
  <si>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</si>
  <si>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</si>
  <si>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</si>
  <si>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</si>
  <si>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</si>
  <si>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</si>
  <si>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</si>
  <si>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</si>
  <si>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</si>
  <si>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</si>
  <si>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</si>
  <si>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</si>
  <si>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</si>
  <si>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</si>
  <si>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</si>
  <si>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</si>
  <si>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</si>
  <si>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</si>
  <si>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</si>
  <si>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</si>
  <si>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</si>
  <si>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</si>
  <si>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</si>
  <si>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</si>
  <si>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</si>
  <si>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</si>
  <si>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</si>
  <si>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</si>
  <si>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</si>
  <si>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</si>
  <si>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</si>
  <si>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</si>
  <si>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</si>
  <si>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</si>
  <si>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</si>
  <si>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</si>
  <si>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</si>
  <si>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</si>
  <si>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</si>
  <si>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</si>
  <si>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</si>
  <si>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</si>
  <si>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</si>
  <si>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</si>
  <si>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</si>
  <si>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</si>
  <si>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</si>
  <si>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</si>
  <si>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</si>
  <si>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</si>
  <si>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</si>
  <si>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</si>
  <si>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</si>
  <si>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</si>
  <si>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</si>
  <si>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</si>
  <si>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</si>
  <si>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</si>
  <si>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</si>
  <si>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</si>
  <si>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</si>
  <si>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</si>
  <si>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</si>
  <si>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</si>
  <si>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</si>
  <si>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</si>
  <si>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</si>
  <si>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</si>
  <si>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</si>
  <si>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</si>
  <si>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</si>
  <si>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</si>
  <si>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</si>
  <si>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</si>
  <si>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</si>
  <si>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</si>
  <si>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</si>
  <si>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</si>
  <si>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</si>
  <si>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</si>
  <si>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</si>
  <si>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</si>
  <si>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</si>
  <si>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</si>
  <si>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</si>
  <si>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</si>
  <si>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</si>
  <si>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</si>
  <si>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</si>
  <si>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</si>
  <si>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</si>
  <si>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</si>
  <si>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</si>
  <si>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</si>
  <si>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</si>
  <si>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</si>
  <si>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</si>
  <si>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</si>
  <si>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</si>
  <si>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</si>
  <si>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</si>
  <si>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</si>
  <si>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</si>
  <si>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</si>
  <si>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</si>
  <si>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</si>
  <si>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</si>
  <si>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</si>
  <si>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</si>
  <si>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</si>
  <si>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</si>
  <si>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</si>
  <si>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</si>
  <si>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</si>
  <si>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</si>
  <si>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</si>
  <si>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</si>
  <si>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</si>
  <si>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</si>
  <si>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</si>
  <si>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</si>
  <si>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</si>
  <si>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</si>
  <si>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</si>
  <si>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</si>
  <si>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</si>
  <si>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</si>
  <si>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</si>
  <si>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</si>
  <si>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</si>
  <si>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</si>
  <si>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</si>
  <si>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</si>
  <si>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</si>
  <si>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</si>
  <si>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</si>
  <si>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</si>
  <si>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</si>
  <si>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</si>
  <si>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</si>
  <si>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</si>
  <si>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</si>
  <si>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</si>
  <si>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</si>
  <si>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</si>
  <si>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</si>
  <si>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</si>
  <si>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</si>
  <si>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</si>
  <si>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</si>
  <si>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</si>
  <si>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</si>
  <si>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</si>
  <si>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</si>
  <si>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</si>
  <si>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</si>
  <si>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</si>
  <si>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</si>
  <si>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</si>
  <si>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</si>
  <si>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</si>
  <si>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</si>
  <si>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</si>
  <si>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</si>
  <si>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</si>
  <si>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</si>
  <si>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</si>
  <si>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</si>
  <si>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</si>
  <si>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</si>
  <si>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</si>
  <si>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</si>
  <si>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</si>
  <si>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</si>
  <si>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</si>
  <si>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</si>
  <si>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</si>
  <si>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</si>
  <si>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</si>
  <si>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</si>
  <si>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</si>
  <si>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</si>
  <si>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</si>
  <si>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</si>
  <si>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</si>
  <si>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</si>
  <si>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</si>
  <si>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</si>
  <si>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</si>
  <si>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</si>
  <si>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</si>
  <si>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</si>
  <si>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</si>
  <si>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</si>
  <si>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</si>
  <si>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</si>
  <si>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</si>
  <si>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</si>
  <si>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</si>
  <si>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</si>
  <si>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</si>
  <si>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</si>
  <si>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</si>
  <si>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</si>
  <si>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</si>
  <si>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</si>
  <si>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</si>
  <si>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</si>
  <si>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</si>
  <si>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</si>
  <si>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</si>
  <si>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</si>
  <si>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</si>
  <si>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</si>
  <si>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</si>
  <si>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</si>
  <si>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</si>
  <si>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</si>
  <si>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</si>
  <si>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</si>
  <si>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</si>
  <si>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</si>
  <si>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</si>
  <si>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</si>
  <si>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</si>
  <si>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</si>
  <si>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</si>
  <si>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</si>
  <si>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</si>
  <si>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</si>
  <si>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</si>
  <si>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</si>
  <si>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</si>
  <si>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</si>
  <si>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</si>
  <si>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</si>
  <si>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</si>
  <si>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</si>
  <si>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</si>
  <si>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</si>
  <si>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</si>
  <si>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</si>
  <si>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</si>
  <si>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</si>
  <si>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</si>
  <si>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</si>
  <si>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</si>
  <si>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</si>
  <si>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</si>
  <si>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</si>
  <si>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</si>
  <si>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</si>
  <si>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</si>
  <si>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</si>
  <si>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</si>
  <si>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</si>
  <si>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</si>
  <si>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</si>
  <si>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</si>
  <si>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</si>
  <si>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</si>
  <si>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</si>
  <si>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</si>
  <si>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</si>
  <si>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</si>
  <si>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</si>
  <si>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</si>
  <si>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</si>
  <si>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</si>
  <si>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</si>
  <si>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</si>
  <si>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</si>
  <si>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</si>
  <si>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</si>
  <si>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</si>
  <si>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</si>
  <si>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</si>
  <si>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</si>
  <si>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</si>
  <si>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</si>
  <si>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</si>
  <si>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</si>
  <si>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</si>
  <si>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</si>
  <si>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</si>
  <si>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</si>
  <si>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</si>
  <si>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</si>
  <si>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</si>
  <si>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</si>
  <si>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</si>
  <si>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</si>
  <si>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</si>
  <si>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</si>
  <si>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</si>
  <si>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</si>
  <si>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</si>
  <si>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</si>
  <si>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</si>
  <si>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</si>
  <si>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</si>
  <si>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</si>
  <si>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</si>
  <si>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</si>
  <si>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</si>
  <si>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</si>
  <si>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</si>
  <si>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</si>
  <si>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</si>
  <si>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</si>
  <si>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</si>
  <si>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</si>
  <si>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</si>
  <si>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</si>
  <si>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</si>
  <si>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</si>
  <si>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</si>
  <si>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</si>
  <si>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</si>
  <si>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</si>
  <si>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</si>
  <si>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</si>
  <si>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</si>
  <si>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</si>
  <si>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</si>
  <si>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</si>
  <si>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</si>
  <si>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</si>
  <si>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</si>
  <si>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</si>
  <si>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</si>
  <si>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</si>
  <si>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</si>
  <si>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</si>
  <si>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</si>
  <si>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</si>
  <si>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</si>
  <si>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</si>
  <si>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</si>
  <si>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</si>
  <si>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</si>
  <si>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</si>
  <si>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</si>
  <si>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</si>
  <si>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</si>
  <si>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</si>
  <si>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</si>
  <si>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</si>
  <si>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</si>
  <si>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</si>
  <si>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</si>
  <si>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</si>
  <si>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</si>
  <si>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</si>
  <si>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</si>
  <si>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</si>
  <si>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</si>
  <si>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</si>
  <si>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</si>
  <si>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</si>
  <si>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</si>
  <si>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</si>
  <si>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</si>
  <si>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</si>
  <si>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</si>
  <si>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</si>
  <si>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</si>
  <si>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</si>
  <si>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</si>
  <si>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</si>
  <si>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</si>
  <si>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</si>
  <si>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</si>
  <si>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</si>
  <si>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</si>
  <si>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</si>
  <si>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</si>
  <si>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</si>
  <si>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</si>
  <si>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</si>
  <si>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</si>
  <si>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</si>
  <si>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</si>
  <si>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</si>
  <si>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</si>
  <si>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</si>
  <si>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</si>
  <si>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</si>
  <si>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</si>
  <si>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</si>
  <si>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</si>
  <si>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</si>
  <si>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</si>
  <si>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</si>
  <si>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</si>
  <si>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</si>
  <si>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</si>
  <si>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</si>
  <si>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</si>
  <si>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</si>
  <si>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</si>
  <si>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</si>
  <si>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</si>
  <si>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</si>
  <si>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</si>
  <si>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</si>
  <si>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</si>
  <si>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</si>
  <si>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</si>
  <si>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</si>
  <si>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</si>
  <si>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</si>
  <si>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</si>
  <si>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</si>
  <si>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</si>
  <si>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</si>
  <si>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</si>
  <si>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</si>
  <si>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</si>
  <si>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</si>
  <si>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</si>
  <si>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</si>
  <si>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</si>
  <si>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</si>
  <si>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</si>
  <si>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</si>
  <si>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</si>
  <si>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</si>
  <si>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</si>
  <si>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</si>
  <si>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</si>
  <si>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</si>
  <si>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</si>
  <si>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</si>
  <si>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</si>
  <si>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</si>
  <si>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</si>
  <si>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</si>
  <si>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</si>
  <si>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</si>
  <si>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</si>
  <si>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</si>
  <si>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</si>
  <si>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</si>
  <si>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</si>
  <si>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</si>
  <si>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</si>
  <si>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</si>
  <si>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</si>
  <si>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</si>
  <si>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</si>
  <si>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</si>
  <si>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</si>
  <si>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</si>
  <si>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</si>
  <si>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</si>
  <si>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</si>
  <si>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</si>
  <si>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</si>
  <si>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</si>
  <si>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</si>
  <si>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</si>
  <si>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</si>
  <si>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</si>
  <si>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</si>
  <si>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</si>
  <si>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</si>
  <si>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</si>
  <si>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</si>
  <si>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</si>
  <si>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</si>
  <si>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</si>
  <si>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</si>
  <si>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</si>
  <si>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</si>
  <si>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</si>
  <si>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</si>
  <si>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</si>
  <si>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</si>
  <si>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</si>
  <si>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</si>
  <si>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</si>
  <si>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</si>
  <si>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</si>
  <si>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</si>
  <si>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</si>
  <si>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</si>
  <si>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</si>
  <si>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</si>
  <si>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</si>
  <si>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</si>
  <si>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</si>
  <si>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</si>
  <si>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</si>
  <si>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</si>
  <si>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</si>
  <si>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</si>
  <si>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</si>
  <si>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</si>
  <si>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</si>
  <si>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</si>
  <si>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</si>
  <si>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</si>
  <si>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</si>
  <si>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</si>
  <si>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</si>
  <si>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</si>
  <si>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</si>
  <si>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</si>
  <si>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</si>
  <si>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</si>
  <si>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</si>
  <si>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</si>
  <si>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</si>
  <si>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</si>
  <si>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</si>
  <si>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</si>
  <si>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</si>
  <si>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</si>
  <si>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</si>
  <si>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</si>
  <si>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</si>
  <si>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</si>
  <si>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</si>
  <si>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</si>
  <si>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</si>
  <si>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</si>
  <si>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</si>
  <si>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</si>
  <si>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</si>
  <si>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</si>
  <si>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</si>
  <si>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</si>
  <si>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</si>
  <si>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</si>
  <si>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</si>
  <si>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</si>
  <si>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</si>
  <si>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</si>
  <si>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</si>
  <si>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</si>
  <si>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</si>
  <si>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</si>
  <si>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</si>
  <si>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</si>
  <si>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</si>
  <si>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</si>
  <si>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</si>
  <si>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</si>
  <si>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</si>
  <si>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</si>
  <si>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</si>
  <si>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</si>
  <si>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</si>
  <si>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</si>
  <si>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</si>
  <si>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</si>
  <si>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</si>
  <si>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</si>
  <si>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</si>
  <si>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</si>
  <si>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</si>
  <si>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</si>
  <si>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</si>
  <si>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</si>
  <si>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</si>
  <si>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</si>
  <si>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</si>
  <si>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</si>
  <si>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</si>
  <si>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</si>
  <si>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</si>
  <si>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</si>
  <si>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</si>
  <si>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</si>
  <si>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</si>
  <si>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</si>
  <si>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</si>
  <si>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</si>
  <si>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</si>
  <si>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</si>
  <si>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</si>
  <si>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</si>
  <si>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</si>
  <si>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</si>
  <si>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</si>
  <si>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</si>
  <si>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</si>
  <si>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</si>
  <si>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</si>
  <si>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</si>
  <si>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</si>
  <si>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</si>
  <si>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</si>
  <si>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</si>
  <si>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</si>
  <si>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</si>
  <si>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</si>
  <si>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</si>
  <si>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</si>
  <si>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</si>
  <si>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</si>
  <si>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</si>
  <si>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</si>
  <si>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</si>
  <si>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</si>
  <si>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</si>
  <si>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</si>
  <si>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</si>
  <si>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</si>
  <si>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</si>
  <si>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</si>
  <si>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</si>
  <si>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</si>
  <si>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</si>
  <si>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</si>
  <si>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</si>
  <si>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</si>
  <si>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</si>
  <si>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</si>
  <si>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</si>
  <si>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</si>
  <si>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</si>
  <si>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</si>
  <si>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</si>
  <si>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</si>
  <si>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</si>
  <si>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</si>
  <si>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</si>
  <si>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</si>
  <si>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</si>
  <si>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</si>
  <si>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</si>
  <si>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</si>
  <si>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</si>
  <si>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</si>
  <si>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</si>
  <si>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</si>
  <si>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</si>
  <si>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</si>
  <si>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</si>
  <si>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</si>
  <si>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</si>
  <si>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</si>
  <si>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</si>
  <si>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</si>
  <si>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</si>
  <si>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</si>
  <si>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</si>
  <si>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</si>
  <si>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</si>
  <si>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</si>
  <si>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</si>
  <si>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</si>
  <si>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</si>
  <si>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</si>
  <si>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</si>
  <si>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</si>
  <si>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</si>
  <si>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</si>
  <si>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</si>
  <si>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</si>
  <si>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</si>
  <si>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</si>
  <si>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</si>
  <si>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</si>
  <si>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</si>
  <si>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</si>
  <si>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</si>
  <si>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</si>
  <si>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</si>
  <si>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</si>
  <si>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</si>
  <si>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</si>
  <si>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</si>
  <si>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</si>
  <si>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</si>
  <si>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</si>
  <si>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</si>
  <si>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</si>
  <si>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</si>
  <si>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</si>
  <si>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</si>
  <si>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</si>
  <si>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</si>
  <si>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</si>
  <si>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</si>
  <si>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</si>
  <si>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</si>
  <si>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</si>
  <si>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</si>
  <si>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</si>
  <si>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</si>
  <si>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</si>
  <si>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</si>
  <si>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</si>
  <si>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</si>
  <si>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</si>
  <si>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</si>
  <si>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</si>
  <si>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</si>
  <si>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</si>
  <si>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</si>
  <si>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</si>
  <si>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</si>
  <si>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</si>
  <si>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</si>
  <si>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</si>
  <si>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</si>
  <si>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</si>
  <si>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</si>
  <si>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</si>
  <si>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</si>
  <si>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</si>
  <si>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</si>
  <si>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</si>
  <si>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</si>
  <si>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</si>
  <si>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</si>
  <si>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</si>
  <si>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</si>
  <si>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</si>
  <si>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</si>
  <si>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</si>
  <si>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</si>
  <si>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</si>
  <si>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</si>
  <si>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</si>
  <si>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</si>
  <si>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</si>
  <si>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</si>
  <si>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</si>
  <si>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</si>
  <si>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</si>
  <si>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</si>
  <si>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</si>
  <si>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</si>
  <si>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</si>
  <si>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</si>
  <si>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</si>
  <si>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</si>
  <si>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</si>
  <si>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</si>
  <si>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</si>
  <si>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</si>
  <si>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</si>
  <si>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</si>
  <si>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</si>
  <si>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</si>
  <si>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</si>
  <si>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</si>
  <si>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</si>
  <si>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</si>
  <si>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</si>
  <si>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</si>
  <si>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</si>
  <si>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</si>
  <si>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</si>
  <si>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</si>
  <si>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</si>
  <si>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</si>
  <si>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</si>
  <si>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</si>
  <si>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</si>
  <si>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</si>
  <si>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</si>
  <si>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</si>
  <si>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</si>
  <si>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</si>
  <si>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</si>
  <si>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</si>
  <si>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</si>
  <si>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</si>
  <si>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</si>
  <si>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</si>
  <si>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</si>
  <si>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</si>
  <si>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</si>
  <si>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</si>
  <si>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</si>
  <si>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</si>
  <si>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</si>
  <si>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</si>
  <si>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</si>
  <si>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</si>
  <si>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</si>
  <si>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</si>
  <si>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</si>
  <si>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</si>
  <si>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</si>
  <si>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</si>
  <si>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</si>
  <si>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</si>
  <si>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</si>
  <si>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</si>
  <si>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</si>
  <si>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</si>
  <si>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</si>
  <si>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</si>
  <si>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</si>
  <si>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</si>
  <si>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</si>
  <si>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</si>
  <si>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</si>
  <si>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</si>
  <si>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</si>
  <si>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</si>
  <si>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</si>
  <si>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</si>
  <si>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</si>
  <si>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</si>
  <si>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</si>
  <si>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</si>
  <si>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</si>
  <si>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</si>
  <si>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</si>
  <si>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</si>
  <si>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</si>
  <si>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</si>
  <si>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</si>
  <si>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</si>
  <si>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</si>
  <si>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</si>
  <si>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</si>
  <si>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</si>
  <si>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</si>
  <si>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</si>
  <si>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</si>
  <si>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</si>
  <si>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</si>
  <si>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</si>
  <si>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</si>
  <si>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</si>
  <si>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</si>
  <si>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</si>
  <si>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</si>
  <si>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</si>
  <si>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</si>
  <si>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</si>
  <si>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</si>
  <si>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</si>
  <si>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</si>
  <si>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</si>
  <si>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</si>
  <si>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</si>
  <si>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</si>
  <si>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</si>
  <si>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</si>
  <si>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</si>
  <si>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</si>
  <si>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</si>
  <si>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</si>
  <si>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</si>
  <si>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</si>
  <si>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</si>
  <si>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</si>
  <si>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</si>
  <si>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</si>
  <si>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</si>
  <si>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</si>
  <si>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</si>
  <si>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</si>
  <si>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</si>
  <si>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</si>
  <si>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</si>
  <si>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</si>
  <si>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</si>
  <si>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</si>
  <si>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</si>
  <si>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</si>
  <si>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</si>
  <si>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</si>
  <si>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</si>
  <si>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</si>
  <si>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</si>
  <si>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</si>
  <si>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</si>
  <si>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</si>
  <si>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</si>
  <si>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</si>
  <si>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</si>
  <si>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</si>
  <si>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</si>
  <si>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</si>
  <si>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</si>
  <si>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</si>
  <si>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</si>
  <si>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</si>
  <si>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</si>
  <si>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</si>
  <si>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</si>
  <si>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</si>
  <si>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</si>
  <si>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</si>
  <si>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</si>
  <si>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</si>
  <si>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</si>
  <si>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</si>
  <si>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</si>
  <si>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</si>
  <si>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</si>
  <si>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</si>
  <si>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</si>
  <si>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</si>
  <si>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</si>
  <si>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</si>
  <si>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</si>
  <si>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</si>
  <si>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</si>
  <si>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</si>
  <si>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</si>
  <si>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</si>
  <si>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</si>
  <si>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</si>
  <si>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</si>
  <si>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</si>
  <si>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</si>
  <si>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</si>
  <si>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</si>
  <si>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</si>
  <si>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</si>
  <si>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</si>
  <si>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</si>
  <si>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</si>
  <si>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</si>
  <si>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</si>
  <si>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</si>
  <si>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</si>
  <si>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</si>
  <si>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</si>
  <si>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</si>
  <si>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</si>
  <si>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</si>
  <si>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</si>
  <si>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</si>
  <si>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</si>
  <si>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</si>
  <si>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</si>
  <si>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</si>
  <si>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</si>
  <si>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</si>
  <si>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</si>
  <si>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</si>
  <si>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</si>
  <si>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</si>
  <si>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</si>
  <si>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</si>
  <si>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</si>
  <si>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</si>
  <si>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</si>
  <si>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</si>
  <si>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</si>
  <si>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</si>
  <si>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</si>
  <si>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</si>
  <si>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</si>
  <si>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</si>
  <si>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</si>
  <si>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</si>
  <si>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</si>
  <si>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</si>
  <si>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</si>
  <si>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</si>
  <si>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</si>
  <si>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</si>
  <si>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</si>
  <si>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</si>
  <si>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</si>
  <si>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</si>
  <si>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</si>
  <si>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</si>
  <si>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</si>
  <si>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</si>
  <si>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</si>
  <si>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</si>
  <si>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</si>
  <si>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</si>
  <si>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</si>
  <si>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</si>
  <si>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</si>
  <si>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</si>
  <si>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</si>
  <si>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</si>
  <si>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</si>
  <si>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</si>
  <si>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</si>
  <si>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</si>
  <si>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</si>
  <si>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</si>
  <si>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</si>
  <si>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</si>
  <si>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</si>
  <si>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</si>
  <si>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</si>
  <si>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</si>
  <si>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</si>
  <si>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</si>
  <si>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</si>
  <si>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</si>
  <si>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</si>
  <si>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</si>
  <si>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</si>
  <si>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</si>
  <si>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</si>
  <si>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</si>
  <si>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</si>
  <si>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</si>
  <si>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</si>
  <si>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</si>
  <si>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</si>
  <si>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</si>
  <si>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</si>
  <si>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</si>
  <si>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</si>
  <si>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</si>
  <si>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</si>
  <si>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</si>
  <si>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</si>
  <si>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</si>
  <si>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</si>
  <si>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</si>
  <si>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</si>
  <si>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</si>
  <si>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</si>
  <si>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</si>
  <si>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</si>
  <si>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</si>
  <si>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</si>
  <si>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</si>
  <si>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</si>
  <si>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</si>
  <si>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</si>
  <si>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</si>
  <si>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</si>
  <si>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</si>
  <si>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</si>
  <si>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</si>
  <si>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</si>
  <si>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</si>
  <si>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</si>
  <si>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</si>
  <si>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</si>
  <si>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</si>
  <si>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</si>
  <si>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</si>
  <si>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</si>
  <si>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</si>
  <si>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</si>
  <si>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</si>
  <si>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</si>
  <si>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</si>
  <si>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</si>
  <si>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</si>
  <si>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</si>
  <si>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</si>
  <si>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</si>
  <si>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</si>
  <si>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</si>
  <si>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</si>
  <si>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</si>
  <si>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</si>
  <si>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</si>
  <si>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</si>
  <si>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</si>
  <si>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</si>
  <si>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</si>
  <si>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</si>
  <si>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</si>
  <si>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</si>
  <si>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</si>
  <si>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</si>
  <si>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</si>
  <si>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</si>
  <si>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</si>
  <si>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</si>
  <si>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</si>
  <si>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</si>
  <si>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</si>
  <si>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</si>
  <si>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</si>
  <si>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</si>
  <si>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</si>
  <si>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</si>
  <si>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</si>
  <si>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</si>
  <si>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</si>
  <si>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</si>
  <si>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</si>
  <si>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</si>
  <si>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</si>
  <si>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</si>
  <si>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</si>
  <si>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</si>
  <si>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</si>
  <si>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</si>
  <si>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</si>
  <si>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</si>
  <si>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</si>
  <si>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</si>
  <si>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</si>
  <si>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</si>
  <si>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</si>
  <si>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</si>
  <si>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</si>
  <si>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</si>
  <si>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</si>
  <si>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</si>
  <si>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</si>
  <si>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</si>
  <si>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</si>
  <si>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</si>
  <si>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</si>
  <si>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</si>
  <si>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</si>
  <si>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</si>
  <si>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</si>
  <si>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</si>
  <si>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</si>
  <si>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</si>
  <si>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</si>
  <si>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</si>
  <si>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</si>
  <si>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</si>
  <si>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</si>
  <si>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</si>
  <si>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</si>
  <si>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</si>
  <si>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</si>
  <si>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</si>
  <si>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</si>
  <si>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</si>
  <si>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</si>
  <si>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</si>
  <si>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</si>
  <si>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</si>
  <si>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</si>
  <si>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</si>
  <si>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</si>
  <si>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</si>
  <si>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</si>
  <si>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</si>
  <si>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</si>
  <si>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</si>
  <si>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</si>
  <si>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</si>
  <si>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</si>
  <si>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</si>
  <si>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</si>
  <si>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</si>
  <si>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</si>
  <si>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</si>
  <si>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</si>
  <si>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</si>
  <si>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</si>
  <si>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</si>
  <si>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</si>
  <si>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</si>
  <si>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</si>
  <si>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</si>
  <si>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</si>
  <si>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</si>
  <si>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</si>
  <si>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</si>
  <si>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</si>
  <si>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</si>
  <si>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</si>
  <si>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</si>
  <si>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</si>
  <si>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</si>
  <si>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</si>
  <si>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</si>
  <si>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</si>
  <si>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</si>
  <si>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</si>
  <si>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</si>
  <si>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</si>
  <si>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</si>
  <si>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</si>
  <si>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</si>
  <si>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</si>
  <si>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</si>
  <si>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</si>
  <si>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</si>
  <si>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</si>
  <si>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</si>
  <si>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</si>
  <si>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</si>
  <si>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</si>
  <si>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</si>
  <si>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</si>
  <si>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</si>
  <si>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</si>
  <si>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</si>
  <si>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</si>
  <si>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</si>
  <si>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</si>
  <si>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</si>
  <si>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</si>
  <si>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</si>
  <si>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</si>
  <si>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</si>
  <si>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</si>
  <si>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</si>
  <si>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</si>
  <si>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</si>
  <si>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</si>
  <si>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</si>
  <si>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</si>
  <si>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</si>
  <si>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</si>
  <si>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</si>
  <si>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</si>
  <si>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</si>
  <si>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</si>
  <si>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</si>
  <si>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</si>
  <si>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</si>
  <si>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</si>
  <si>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</si>
  <si>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</si>
  <si>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</si>
  <si>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</si>
  <si>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</si>
  <si>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</si>
  <si>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</si>
  <si>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</si>
  <si>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</si>
  <si>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</si>
  <si>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</si>
  <si>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</si>
  <si>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</si>
  <si>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</si>
  <si>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</si>
  <si>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</si>
  <si>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</si>
  <si>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</si>
  <si>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</si>
  <si>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</si>
  <si>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</si>
  <si>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</si>
  <si>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</si>
  <si>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</si>
  <si>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</si>
  <si>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</si>
  <si>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</si>
  <si>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</si>
  <si>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</si>
  <si>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</si>
  <si>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</si>
  <si>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</si>
  <si>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</si>
  <si>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</si>
  <si>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</si>
  <si>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</si>
  <si>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</si>
  <si>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</si>
  <si>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</si>
  <si>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</si>
  <si>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</si>
  <si>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</si>
  <si>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</si>
  <si>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</si>
  <si>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</si>
  <si>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</si>
  <si>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</si>
  <si>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</si>
  <si>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</si>
  <si>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</si>
  <si>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</si>
  <si>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</si>
  <si>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</si>
  <si>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</si>
  <si>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</si>
  <si>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</si>
  <si>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</si>
  <si>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</si>
  <si>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</si>
  <si>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</si>
  <si>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</si>
  <si>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</si>
  <si>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</si>
  <si>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</si>
  <si>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</si>
  <si>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</si>
  <si>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</si>
  <si>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</si>
  <si>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</si>
  <si>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</si>
  <si>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</si>
  <si>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</si>
  <si>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</si>
  <si>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</si>
  <si>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</si>
  <si>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</si>
  <si>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</si>
  <si>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</si>
  <si>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</si>
  <si>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</si>
  <si>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</si>
  <si>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</si>
  <si>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</si>
  <si>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</si>
  <si>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</si>
  <si>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</si>
  <si>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</si>
  <si>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</si>
  <si>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</si>
  <si>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</si>
  <si>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</si>
  <si>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</si>
  <si>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</si>
  <si>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</si>
  <si>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</si>
  <si>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</si>
  <si>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</si>
  <si>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</si>
  <si>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</si>
  <si>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</si>
  <si>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</si>
  <si>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</si>
  <si>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</si>
  <si>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</si>
  <si>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</si>
  <si>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</si>
  <si>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</si>
  <si>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</si>
  <si>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</si>
  <si>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</si>
  <si>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</si>
  <si>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</si>
  <si>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</si>
  <si>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</si>
  <si>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</si>
  <si>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</si>
  <si>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</si>
  <si>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</si>
  <si>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</si>
  <si>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</si>
  <si>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</si>
  <si>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</si>
  <si>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</si>
  <si>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</si>
  <si>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</si>
  <si>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</si>
  <si>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</si>
  <si>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</si>
  <si>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</si>
  <si>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</si>
  <si>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</si>
  <si>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</si>
  <si>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</si>
  <si>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</si>
  <si>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</si>
  <si>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</si>
  <si>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</si>
  <si>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</si>
  <si>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</si>
  <si>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</si>
  <si>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</si>
  <si>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</si>
  <si>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</si>
  <si>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</si>
  <si>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</si>
  <si>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</si>
  <si>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</si>
  <si>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</si>
  <si>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</si>
  <si>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</si>
  <si>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</si>
  <si>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</si>
  <si>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</si>
  <si>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</si>
  <si>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</si>
  <si>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</si>
  <si>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</si>
  <si>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</si>
  <si>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</si>
  <si>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</si>
  <si>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</si>
  <si>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</si>
  <si>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</si>
  <si>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</si>
  <si>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</si>
  <si>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</si>
  <si>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</si>
  <si>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</si>
  <si>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</si>
  <si>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</si>
  <si>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</si>
  <si>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</si>
  <si>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</si>
  <si>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</si>
  <si>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</si>
  <si>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</si>
  <si>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</si>
  <si>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</si>
  <si>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</si>
  <si>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</si>
  <si>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</si>
  <si>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</si>
  <si>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</si>
  <si>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</si>
  <si>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</si>
  <si>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</si>
  <si>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</si>
  <si>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</si>
  <si>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</si>
  <si>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</si>
  <si>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</si>
  <si>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</si>
  <si>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</si>
  <si>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</si>
  <si>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</si>
  <si>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</si>
  <si>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</si>
  <si>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</si>
  <si>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</si>
  <si>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</si>
  <si>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</si>
  <si>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</si>
  <si>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</si>
  <si>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</si>
  <si>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</si>
  <si>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</si>
  <si>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</si>
  <si>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</si>
  <si>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</si>
  <si>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</si>
  <si>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</si>
  <si>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</si>
  <si>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</si>
  <si>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</si>
  <si>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</si>
  <si>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</si>
  <si>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</si>
  <si>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</si>
  <si>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</si>
  <si>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</si>
  <si>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</si>
  <si>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</si>
  <si>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</si>
  <si>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</si>
  <si>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</si>
  <si>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</si>
  <si>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</si>
  <si>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</si>
  <si>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</si>
  <si>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</si>
  <si>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</si>
  <si>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</si>
  <si>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</si>
  <si>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</si>
  <si>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</si>
  <si>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</si>
  <si>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</si>
  <si>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</si>
  <si>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</si>
  <si>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</si>
  <si>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</si>
  <si>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</si>
  <si>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</si>
  <si>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</si>
  <si>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</si>
  <si>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</si>
  <si>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</si>
  <si>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</si>
  <si>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</si>
  <si>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</si>
  <si>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</si>
  <si>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</si>
  <si>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</si>
  <si>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</si>
  <si>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</si>
  <si>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</si>
  <si>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</si>
  <si>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</si>
  <si>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</si>
  <si>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</si>
  <si>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</si>
  <si>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</si>
  <si>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</si>
  <si>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</si>
  <si>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</si>
  <si>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</si>
  <si>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</si>
  <si>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</si>
  <si>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</si>
  <si>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</si>
  <si>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</si>
  <si>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</si>
  <si>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</si>
  <si>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</si>
  <si>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</si>
  <si>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</si>
  <si>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</si>
  <si>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</si>
  <si>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</si>
  <si>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</si>
  <si>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</si>
  <si>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</si>
  <si>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</si>
  <si>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</si>
  <si>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</si>
  <si>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</si>
  <si>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</si>
  <si>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</si>
  <si>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</si>
  <si>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</si>
  <si>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</si>
  <si>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</si>
  <si>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</si>
  <si>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</si>
  <si>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</si>
  <si>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</si>
  <si>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</si>
  <si>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</si>
  <si>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</si>
  <si>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</si>
  <si>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</si>
  <si>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</si>
  <si>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</si>
  <si>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</si>
  <si>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</si>
  <si>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</si>
  <si>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</si>
  <si>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</si>
  <si>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</si>
  <si>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</si>
  <si>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</si>
  <si>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</si>
  <si>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</si>
  <si>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</si>
  <si>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</si>
  <si>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</si>
  <si>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</si>
  <si>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</si>
  <si>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</si>
  <si>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</si>
  <si>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</si>
  <si>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</si>
  <si>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</si>
  <si>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</si>
  <si>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</si>
  <si>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</si>
  <si>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</si>
  <si>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</si>
  <si>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</si>
  <si>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</si>
  <si>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</si>
  <si>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</si>
  <si>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</si>
  <si>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</si>
  <si>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</si>
  <si>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</si>
  <si>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</si>
  <si>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</si>
  <si>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</si>
  <si>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</si>
  <si>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</si>
  <si>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</si>
  <si>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</si>
  <si>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</si>
  <si>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</si>
  <si>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</si>
  <si>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</si>
  <si>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</si>
  <si>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</si>
  <si>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</si>
  <si>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</si>
  <si>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</si>
  <si>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</si>
  <si>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</si>
  <si>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</si>
  <si>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</si>
  <si>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</si>
  <si>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</si>
  <si>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</si>
  <si>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</si>
  <si>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</si>
  <si>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</si>
  <si>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</si>
  <si>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</si>
  <si>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</si>
  <si>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</si>
  <si>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</si>
  <si>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</si>
  <si>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</si>
  <si>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</si>
  <si>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</si>
  <si>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</si>
  <si>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</si>
  <si>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</si>
  <si>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</si>
  <si>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</si>
  <si>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</si>
  <si>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</si>
  <si>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</si>
  <si>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</si>
  <si>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</si>
  <si>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</si>
  <si>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</si>
  <si>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</si>
  <si>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</si>
  <si>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</si>
  <si>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</si>
  <si>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</si>
  <si>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</si>
  <si>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</si>
  <si>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</si>
  <si>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</si>
  <si>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</si>
  <si>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</si>
  <si>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</si>
  <si>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</si>
  <si>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</si>
  <si>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</si>
  <si>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</si>
  <si>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</si>
  <si>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</si>
  <si>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</si>
  <si>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</si>
  <si>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</si>
  <si>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</si>
  <si>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</si>
  <si>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</si>
  <si>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</si>
  <si>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</si>
  <si>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</si>
  <si>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</si>
  <si>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</si>
  <si>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</si>
  <si>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</si>
  <si>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</si>
  <si>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</si>
  <si>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</si>
  <si>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</si>
  <si>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</si>
  <si>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</si>
  <si>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</si>
  <si>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</si>
  <si>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</si>
  <si>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</si>
  <si>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</si>
  <si>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</si>
  <si>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</si>
  <si>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</si>
  <si>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</si>
  <si>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</si>
  <si>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</si>
  <si>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</si>
  <si>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</si>
  <si>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</si>
  <si>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</si>
  <si>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</si>
  <si>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</si>
  <si>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</si>
  <si>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</si>
  <si>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</si>
  <si>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</si>
  <si>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</si>
  <si>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</si>
  <si>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</si>
  <si>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</si>
  <si>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</si>
  <si>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</si>
  <si>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</si>
  <si>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</si>
  <si>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</si>
  <si>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</si>
  <si>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</si>
  <si>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</si>
  <si>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</si>
  <si>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</si>
  <si>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</si>
  <si>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</si>
  <si>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</si>
  <si>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</si>
  <si>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</si>
  <si>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</si>
  <si>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</si>
  <si>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</si>
  <si>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</si>
  <si>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</si>
  <si>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</si>
  <si>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</si>
  <si>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</si>
  <si>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</si>
  <si>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</si>
  <si>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</si>
  <si>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</si>
  <si>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</si>
  <si>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</si>
  <si>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</si>
  <si>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</si>
  <si>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</si>
  <si>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</si>
  <si>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</si>
  <si>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</si>
  <si>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</si>
  <si>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</si>
  <si>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</si>
  <si>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</si>
  <si>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</si>
  <si>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</si>
  <si>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</si>
  <si>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</si>
  <si>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</si>
  <si>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</si>
  <si>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</si>
  <si>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</si>
  <si>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</si>
  <si>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</si>
  <si>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</si>
  <si>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</si>
  <si>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</si>
  <si>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</si>
  <si>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</si>
  <si>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</si>
  <si>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</si>
  <si>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</si>
  <si>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</si>
  <si>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</si>
  <si>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</si>
  <si>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</si>
  <si>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</si>
  <si>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</si>
  <si>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</si>
  <si>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</si>
  <si>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</si>
  <si>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</si>
  <si>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</si>
  <si>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</si>
  <si>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</si>
  <si>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</si>
  <si>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</si>
  <si>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</si>
  <si>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</si>
  <si>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</si>
  <si>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</si>
  <si>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</si>
  <si>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</si>
  <si>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</si>
  <si>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</si>
  <si>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</si>
  <si>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</si>
  <si>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</si>
  <si>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</si>
  <si>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</si>
  <si>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</si>
  <si>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</si>
  <si>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</si>
  <si>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</si>
  <si>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</si>
  <si>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</si>
  <si>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</si>
  <si>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</si>
  <si>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</si>
  <si>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</si>
  <si>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</si>
  <si>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</si>
  <si>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</si>
  <si>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</si>
  <si>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</si>
  <si>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</si>
  <si>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</si>
  <si>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</si>
  <si>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</si>
  <si>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</si>
  <si>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</si>
  <si>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</si>
  <si>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</si>
  <si>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</si>
  <si>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</si>
  <si>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</si>
  <si>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</si>
  <si>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</si>
  <si>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</si>
  <si>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</si>
  <si>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</si>
  <si>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</si>
  <si>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</si>
  <si>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</si>
  <si>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</si>
  <si>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</si>
  <si>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</si>
  <si>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</si>
  <si>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</si>
  <si>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</si>
  <si>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</si>
  <si>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</si>
  <si>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</si>
  <si>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</si>
  <si>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</si>
  <si>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</si>
  <si>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</si>
  <si>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</si>
  <si>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</si>
  <si>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</si>
  <si>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</si>
  <si>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</si>
  <si>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</si>
  <si>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</si>
  <si>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</si>
  <si>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</si>
  <si>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</si>
  <si>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</si>
  <si>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</si>
  <si>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</si>
  <si>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</si>
  <si>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</si>
  <si>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</si>
  <si>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</si>
  <si>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</si>
  <si>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</si>
  <si>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</si>
  <si>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</si>
  <si>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</si>
  <si>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</si>
  <si>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</si>
  <si>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</si>
  <si>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</si>
  <si>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</si>
  <si>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</si>
  <si>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</si>
  <si>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</si>
  <si>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</si>
  <si>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</si>
  <si>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</si>
  <si>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</si>
  <si>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</si>
  <si>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</si>
  <si>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</si>
  <si>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</si>
  <si>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</si>
  <si>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</si>
  <si>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</si>
  <si>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</si>
  <si>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</si>
  <si>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</si>
  <si>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</si>
  <si>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</si>
  <si>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</si>
  <si>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</si>
  <si>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</si>
  <si>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</si>
  <si>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</si>
  <si>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</si>
  <si>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</si>
  <si>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</si>
  <si>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</si>
  <si>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</si>
  <si>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</si>
  <si>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</si>
  <si>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</si>
  <si>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</si>
  <si>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</si>
  <si>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</si>
  <si>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</si>
  <si>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</si>
  <si>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</si>
  <si>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</si>
  <si>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</si>
  <si>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</si>
  <si>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</si>
  <si>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</si>
  <si>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</si>
  <si>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</si>
  <si>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</si>
  <si>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</si>
  <si>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</si>
  <si>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</si>
  <si>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</si>
  <si>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</si>
  <si>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</si>
  <si>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</si>
  <si>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</si>
  <si>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</si>
  <si>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</si>
  <si>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</si>
  <si>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</si>
  <si>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</si>
  <si>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</si>
  <si>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</si>
  <si>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</si>
  <si>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</si>
  <si>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</si>
  <si>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</si>
  <si>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</si>
  <si>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</si>
  <si>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</si>
  <si>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</si>
  <si>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</si>
  <si>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</si>
  <si>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</si>
  <si>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</si>
  <si>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</si>
  <si>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</si>
  <si>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</si>
  <si>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</si>
  <si>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</si>
  <si>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</si>
  <si>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</si>
  <si>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</si>
  <si>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</si>
  <si>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</si>
  <si>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</si>
  <si>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</si>
  <si>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</si>
  <si>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</si>
  <si>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</si>
  <si>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</si>
  <si>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</si>
  <si>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</si>
  <si>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</si>
  <si>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</si>
  <si>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</si>
  <si>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</si>
  <si>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</si>
  <si>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</si>
  <si>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</si>
  <si>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</si>
  <si>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</si>
  <si>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</si>
  <si>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</si>
  <si>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</si>
  <si>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</si>
  <si>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</si>
  <si>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</si>
  <si>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</si>
  <si>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</si>
  <si>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</si>
  <si>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</si>
  <si>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</si>
  <si>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</si>
  <si>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</si>
  <si>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</si>
  <si>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</si>
  <si>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</si>
  <si>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</si>
  <si>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</si>
  <si>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</si>
  <si>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</si>
  <si>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</si>
  <si>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</si>
  <si>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</si>
  <si>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</si>
  <si>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</si>
  <si>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</si>
  <si>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</si>
  <si>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</si>
  <si>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</si>
  <si>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</si>
  <si>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</si>
  <si>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</si>
  <si>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</si>
  <si>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</si>
  <si>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</si>
  <si>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</si>
  <si>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</si>
  <si>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</si>
  <si>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</si>
  <si>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</si>
  <si>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</si>
  <si>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</si>
  <si>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</si>
  <si>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</si>
  <si>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</si>
  <si>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</si>
  <si>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</si>
  <si>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</si>
  <si>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</si>
  <si>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</si>
  <si>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</si>
  <si>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</si>
  <si>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</si>
  <si>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</si>
  <si>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</si>
  <si>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</si>
  <si>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</si>
  <si>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</si>
  <si>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</si>
  <si>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</si>
  <si>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</si>
  <si>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</si>
  <si>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</si>
  <si>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</si>
  <si>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</si>
  <si>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</si>
  <si>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</si>
  <si>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</si>
  <si>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</si>
  <si>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</si>
  <si>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</si>
  <si>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</si>
  <si>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</si>
  <si>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</si>
  <si>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</si>
  <si>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</si>
  <si>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</si>
  <si>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</si>
  <si>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</si>
  <si>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</si>
  <si>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</si>
  <si>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</si>
  <si>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</si>
  <si>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</si>
  <si>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</si>
  <si>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</si>
  <si>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</si>
  <si>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</si>
  <si>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</si>
  <si>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</si>
  <si>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</si>
  <si>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</si>
  <si>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</si>
  <si>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</si>
  <si>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</si>
  <si>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</si>
  <si>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</si>
  <si>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</si>
  <si>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</si>
  <si>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</si>
  <si>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</si>
  <si>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</si>
  <si>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</si>
  <si>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</si>
  <si>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</si>
  <si>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</si>
  <si>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</si>
  <si>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</si>
  <si>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</si>
  <si>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</si>
  <si>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</si>
  <si>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</si>
  <si>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</si>
  <si>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</si>
  <si>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</si>
  <si>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</si>
  <si>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</si>
  <si>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</si>
  <si>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</si>
  <si>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</si>
  <si>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</si>
  <si>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</si>
  <si>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</si>
  <si>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</si>
  <si>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</si>
  <si>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</si>
  <si>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</si>
  <si>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</si>
  <si>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</si>
  <si>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</si>
  <si>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</si>
  <si>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</si>
  <si>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</si>
  <si>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</si>
  <si>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</si>
  <si>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</si>
  <si>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</si>
  <si>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</si>
  <si>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</si>
  <si>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</si>
  <si>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</si>
  <si>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</si>
  <si>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</si>
  <si>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</si>
  <si>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</si>
  <si>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</si>
  <si>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</si>
  <si>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</si>
  <si>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</si>
  <si>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</si>
  <si>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</si>
  <si>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</si>
  <si>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</si>
  <si>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</si>
  <si>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</si>
  <si>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</si>
  <si>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</si>
  <si>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</si>
  <si>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</si>
  <si>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</si>
  <si>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</si>
  <si>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</si>
  <si>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</si>
  <si>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</si>
  <si>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</si>
  <si>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</si>
  <si>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</si>
  <si>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</si>
  <si>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</si>
  <si>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</si>
  <si>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</si>
  <si>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</si>
  <si>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</si>
  <si>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</si>
  <si>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</si>
  <si>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</si>
  <si>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</si>
  <si>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</si>
  <si>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</si>
  <si>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</si>
  <si>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</si>
  <si>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</si>
  <si>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</si>
  <si>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</si>
  <si>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</si>
  <si>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</si>
  <si>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</si>
  <si>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</si>
  <si>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</si>
  <si>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</si>
  <si>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</si>
  <si>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</si>
  <si>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</si>
  <si>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</si>
  <si>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</si>
  <si>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</si>
  <si>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</si>
  <si>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</si>
  <si>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</si>
  <si>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</si>
  <si>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</si>
  <si>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</si>
  <si>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</si>
  <si>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</si>
  <si>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</si>
  <si>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</si>
  <si>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</si>
  <si>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</si>
  <si>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</si>
  <si>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</si>
  <si>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</si>
  <si>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</si>
  <si>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</si>
  <si>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</si>
  <si>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</si>
  <si>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</si>
  <si>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</si>
  <si>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</si>
  <si>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</si>
  <si>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</si>
  <si>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</si>
  <si>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</si>
  <si>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</si>
  <si>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</si>
  <si>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</si>
  <si>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</si>
  <si>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</si>
  <si>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</si>
  <si>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</si>
  <si>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</si>
  <si>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</si>
  <si>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</si>
  <si>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</si>
  <si>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</si>
  <si>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</si>
  <si>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</si>
  <si>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</si>
  <si>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</si>
  <si>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</si>
  <si>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</si>
  <si>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</si>
  <si>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</si>
  <si>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</si>
  <si>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</si>
  <si>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</si>
  <si>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</si>
  <si>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</si>
  <si>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</si>
  <si>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</si>
  <si>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</si>
  <si>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</si>
  <si>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</si>
  <si>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</si>
  <si>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</si>
  <si>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</si>
  <si>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</si>
  <si>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</si>
  <si>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</si>
  <si>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</si>
  <si>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</si>
  <si>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</si>
  <si>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</si>
  <si>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</si>
  <si>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</si>
  <si>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</si>
  <si>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</si>
  <si>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</si>
  <si>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</si>
  <si>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</si>
  <si>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</si>
  <si>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</si>
  <si>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</si>
  <si>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</si>
  <si>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</si>
  <si>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</si>
  <si>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</si>
  <si>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</si>
  <si>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</si>
  <si>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</si>
  <si>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</si>
  <si>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</si>
  <si>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</si>
  <si>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</si>
  <si>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</si>
  <si>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</si>
  <si>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</si>
  <si>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</si>
  <si>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</si>
  <si>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</si>
  <si>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</si>
  <si>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</si>
  <si>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</si>
  <si>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</si>
  <si>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</si>
  <si>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</si>
  <si>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</si>
  <si>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</si>
  <si>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</si>
  <si>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</si>
  <si>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</si>
  <si>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</si>
  <si>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</si>
  <si>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</si>
  <si>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</si>
  <si>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</si>
  <si>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</si>
  <si>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</si>
  <si>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</si>
  <si>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</si>
  <si>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</si>
  <si>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</si>
  <si>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</si>
  <si>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</si>
  <si>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</si>
  <si>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</si>
  <si>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</si>
  <si>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</si>
  <si>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</si>
  <si>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</si>
  <si>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</si>
  <si>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</si>
  <si>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</si>
  <si>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</si>
  <si>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</si>
  <si>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</si>
  <si>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</si>
  <si>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</si>
  <si>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</si>
  <si>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</si>
  <si>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</si>
  <si>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</si>
  <si>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</si>
  <si>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</si>
  <si>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</si>
  <si>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</si>
  <si>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</si>
  <si>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</si>
  <si>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</si>
  <si>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</si>
  <si>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</si>
  <si>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</si>
  <si>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</si>
  <si>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</si>
  <si>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</si>
  <si>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</si>
  <si>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</si>
  <si>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</si>
  <si>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</si>
  <si>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</si>
  <si>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</si>
  <si>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</si>
  <si>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</si>
  <si>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</si>
  <si>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</si>
  <si>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</si>
  <si>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</si>
  <si>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</si>
  <si>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</si>
  <si>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</si>
  <si>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</si>
  <si>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</si>
  <si>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</si>
  <si>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</si>
  <si>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</si>
  <si>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</si>
  <si>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</si>
  <si>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</si>
  <si>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</si>
  <si>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</si>
  <si>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</si>
  <si>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</si>
  <si>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</si>
  <si>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</si>
  <si>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</si>
  <si>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</si>
  <si>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</si>
  <si>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</si>
  <si>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</si>
  <si>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</si>
  <si>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</si>
  <si>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</si>
  <si>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</si>
  <si>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</si>
  <si>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</si>
  <si>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</si>
  <si>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</si>
  <si>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</si>
  <si>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</si>
  <si>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</si>
  <si>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</si>
  <si>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</si>
  <si>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</si>
  <si>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</si>
  <si>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</si>
  <si>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</si>
  <si>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</si>
  <si>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</si>
  <si>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</si>
  <si>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</si>
  <si>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</si>
  <si>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</si>
  <si>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</si>
  <si>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</si>
  <si>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</si>
  <si>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</si>
  <si>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</si>
  <si>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</si>
  <si>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</si>
  <si>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</si>
  <si>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</si>
  <si>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</si>
  <si>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</si>
  <si>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</si>
  <si>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</si>
  <si>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</si>
  <si>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</si>
  <si>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</si>
  <si>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</si>
  <si>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</si>
  <si>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</si>
  <si>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</si>
  <si>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</si>
  <si>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</si>
  <si>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</si>
  <si>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</si>
  <si>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</si>
  <si>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</si>
  <si>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</si>
  <si>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</si>
  <si>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</si>
  <si>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</si>
  <si>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</si>
  <si>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</si>
  <si>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</si>
  <si>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</si>
  <si>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</si>
  <si>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</si>
  <si>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</si>
  <si>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</si>
  <si>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</si>
  <si>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</si>
  <si>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</si>
  <si>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</si>
  <si>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</si>
  <si>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</si>
  <si>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</si>
  <si>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</si>
  <si>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</si>
  <si>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</si>
  <si>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</si>
  <si>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</si>
  <si>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</si>
  <si>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</si>
  <si>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</si>
  <si>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</si>
  <si>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</si>
  <si>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</si>
  <si>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</si>
  <si>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</si>
  <si>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</si>
  <si>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</si>
  <si>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</si>
  <si>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</si>
  <si>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</si>
  <si>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</si>
  <si>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</si>
  <si>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</si>
  <si>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</si>
  <si>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</si>
  <si>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</si>
  <si>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</si>
  <si>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</si>
  <si>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</si>
  <si>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</si>
  <si>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</si>
  <si>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</si>
  <si>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</si>
  <si>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</si>
  <si>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</si>
  <si>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</si>
  <si>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</si>
  <si>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</si>
  <si>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</si>
  <si>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</si>
  <si>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</si>
  <si>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</si>
  <si>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</si>
  <si>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</si>
  <si>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</si>
  <si>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</si>
  <si>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</si>
  <si>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</si>
  <si>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</si>
  <si>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</si>
  <si>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</si>
  <si>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</si>
  <si>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</si>
  <si>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</si>
  <si>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</si>
  <si>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</si>
  <si>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</si>
  <si>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</si>
  <si>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</si>
  <si>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</si>
  <si>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</si>
  <si>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</si>
  <si>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</si>
  <si>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</si>
  <si>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</si>
  <si>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</si>
  <si>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</si>
  <si>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</si>
  <si>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</si>
  <si>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</si>
  <si>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</si>
  <si>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</si>
  <si>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</si>
  <si>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</si>
  <si>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</si>
  <si>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</si>
  <si>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</si>
  <si>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</si>
  <si>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</si>
  <si>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</si>
  <si>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</si>
  <si>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</si>
  <si>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</si>
  <si>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</si>
  <si>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</si>
  <si>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</si>
  <si>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</si>
  <si>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</si>
  <si>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</si>
  <si>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</si>
  <si>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</si>
  <si>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</si>
  <si>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</si>
  <si>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</si>
  <si>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</si>
  <si>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</si>
  <si>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</si>
  <si>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</si>
  <si>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</si>
  <si>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</si>
  <si>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</si>
  <si>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</si>
  <si>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</si>
  <si>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</si>
  <si>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</si>
  <si>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</si>
  <si>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</si>
  <si>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</si>
  <si>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</si>
  <si>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</si>
  <si>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</si>
  <si>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</si>
  <si>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</si>
  <si>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</si>
  <si>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</si>
  <si>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</si>
  <si>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</si>
  <si>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</si>
  <si>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</si>
  <si>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</si>
  <si>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</si>
  <si>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</si>
  <si>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</si>
  <si>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</si>
  <si>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</si>
  <si>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</si>
  <si>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</si>
  <si>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</si>
  <si>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</si>
  <si>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</si>
  <si>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</si>
  <si>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</si>
  <si>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</si>
  <si>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</si>
  <si>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</si>
  <si>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</si>
  <si>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</si>
  <si>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</si>
  <si>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</si>
  <si>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</si>
  <si>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</si>
  <si>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</si>
  <si>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</si>
  <si>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</si>
  <si>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</si>
  <si>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</si>
  <si>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</si>
  <si>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</si>
  <si>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</si>
  <si>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</si>
  <si>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</si>
  <si>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</si>
  <si>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</si>
  <si>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</si>
  <si>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</si>
  <si>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</si>
  <si>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</si>
  <si>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</si>
  <si>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</si>
  <si>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</si>
  <si>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</si>
  <si>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</si>
  <si>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</si>
  <si>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</si>
  <si>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</si>
  <si>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</si>
  <si>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</si>
  <si>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</si>
  <si>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</si>
  <si>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</si>
  <si>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</si>
  <si>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</si>
  <si>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</si>
  <si>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</si>
  <si>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</si>
  <si>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</si>
  <si>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</si>
  <si>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</si>
  <si>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</si>
  <si>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</si>
  <si>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</si>
  <si>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</si>
  <si>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</si>
  <si>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</si>
  <si>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</si>
  <si>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</si>
  <si>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</si>
  <si>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</si>
  <si>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</si>
  <si>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</si>
  <si>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</si>
  <si>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</si>
  <si>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</si>
  <si>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</si>
  <si>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</si>
  <si>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</si>
  <si>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</si>
  <si>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</si>
  <si>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</si>
  <si>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</si>
  <si>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</si>
  <si>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</si>
  <si>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</si>
  <si>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</si>
  <si>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</si>
  <si>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</si>
  <si>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</si>
  <si>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</si>
  <si>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</si>
  <si>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</si>
  <si>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</si>
  <si>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</si>
  <si>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</si>
  <si>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</si>
  <si>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</si>
  <si>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</si>
  <si>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</si>
  <si>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</si>
  <si>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</si>
  <si>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</si>
  <si>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</si>
  <si>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</si>
  <si>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</si>
  <si>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</si>
  <si>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</si>
  <si>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</si>
  <si>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</si>
  <si>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</si>
  <si>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</si>
  <si>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</si>
  <si>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</si>
  <si>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</si>
  <si>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</si>
  <si>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</si>
  <si>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</si>
  <si>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</si>
  <si>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</si>
  <si>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</si>
  <si>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</si>
  <si>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</si>
  <si>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</si>
  <si>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</si>
  <si>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</si>
  <si>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</si>
  <si>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</si>
  <si>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</si>
  <si>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</si>
  <si>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</si>
  <si>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</si>
  <si>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</si>
  <si>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</si>
  <si>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</si>
  <si>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</si>
  <si>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</si>
  <si>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</si>
  <si>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</si>
  <si>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</si>
  <si>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</si>
  <si>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</si>
  <si>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</si>
  <si>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</si>
  <si>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</si>
  <si>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</si>
  <si>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</si>
  <si>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</si>
  <si>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</si>
  <si>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</si>
  <si>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</si>
  <si>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</si>
  <si>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</si>
  <si>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</si>
  <si>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</si>
  <si>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</si>
  <si>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</si>
  <si>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</si>
  <si>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</si>
  <si>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</si>
  <si>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</si>
  <si>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</si>
  <si>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</si>
  <si>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</si>
  <si>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</si>
  <si>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</si>
  <si>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</si>
  <si>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</si>
  <si>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</si>
  <si>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</si>
  <si>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</si>
  <si>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</si>
  <si>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</si>
  <si>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</si>
  <si>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</si>
  <si>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</si>
  <si>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</si>
  <si>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</si>
  <si>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</si>
  <si>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</si>
  <si>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</si>
  <si>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</si>
  <si>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</si>
  <si>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</si>
  <si>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</si>
  <si>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</si>
  <si>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</si>
  <si>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</si>
  <si>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</si>
  <si>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</si>
  <si>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</si>
  <si>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</si>
  <si>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</si>
  <si>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</si>
  <si>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</si>
  <si>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</si>
  <si>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</si>
  <si>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</si>
  <si>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</si>
  <si>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</si>
  <si>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</si>
  <si>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</si>
  <si>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</si>
  <si>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</si>
  <si>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</si>
  <si>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</si>
  <si>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</si>
  <si>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</si>
  <si>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</si>
  <si>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</si>
  <si>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</si>
  <si>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</si>
  <si>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</si>
  <si>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</si>
  <si>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</si>
  <si>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</si>
  <si>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</si>
  <si>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</si>
  <si>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</si>
  <si>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</si>
  <si>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</si>
  <si>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</si>
  <si>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</si>
  <si>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</si>
  <si>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</si>
  <si>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</si>
  <si>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</si>
  <si>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</si>
  <si>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</si>
  <si>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</si>
  <si>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</si>
  <si>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</si>
  <si>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</si>
  <si>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</si>
  <si>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</si>
  <si>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</si>
  <si>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</si>
  <si>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</si>
  <si>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</si>
  <si>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</si>
  <si>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</si>
  <si>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</si>
  <si>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</si>
  <si>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</si>
  <si>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</si>
  <si>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</si>
  <si>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</si>
  <si>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</si>
  <si>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</si>
  <si>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</si>
  <si>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</si>
  <si>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</si>
  <si>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</si>
  <si>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</si>
  <si>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</si>
  <si>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</si>
  <si>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</si>
  <si>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</si>
  <si>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</si>
  <si>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</si>
  <si>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</si>
  <si>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</si>
  <si>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</si>
  <si>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</si>
  <si>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</si>
  <si>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</si>
  <si>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</si>
  <si>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</si>
  <si>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</si>
  <si>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</si>
  <si>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</si>
  <si>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</si>
  <si>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</si>
  <si>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</si>
  <si>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</si>
  <si>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</si>
  <si>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</si>
  <si>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</si>
  <si>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</si>
  <si>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</si>
  <si>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</si>
  <si>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</si>
  <si>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</si>
  <si>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</si>
  <si>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</si>
  <si>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</si>
  <si>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</si>
  <si>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</si>
  <si>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</si>
  <si>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</si>
  <si>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</si>
  <si>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</si>
  <si>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</si>
  <si>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</si>
  <si>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</si>
  <si>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</si>
  <si>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</si>
  <si>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</si>
  <si>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</si>
  <si>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</si>
  <si>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</si>
  <si>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</si>
  <si>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</si>
  <si>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</si>
  <si>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</si>
  <si>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</si>
  <si>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</si>
  <si>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</si>
  <si>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</si>
  <si>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</si>
  <si>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</si>
  <si>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</si>
  <si>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</si>
  <si>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</si>
  <si>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</si>
  <si>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</si>
  <si>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</si>
  <si>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</si>
  <si>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</si>
  <si>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</si>
  <si>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</si>
  <si>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</si>
  <si>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</si>
  <si>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</si>
  <si>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</si>
  <si>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</si>
  <si>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</si>
  <si>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</si>
  <si>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</si>
  <si>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</si>
  <si>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</si>
  <si>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</si>
  <si>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</si>
  <si>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</si>
  <si>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</si>
  <si>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</si>
  <si>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</si>
  <si>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</si>
  <si>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</si>
  <si>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</si>
  <si>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</si>
  <si>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</si>
  <si>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</si>
  <si>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</si>
  <si>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</si>
  <si>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</si>
  <si>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</si>
  <si>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</si>
  <si>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</si>
  <si>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</si>
  <si>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</si>
  <si>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</si>
  <si>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</si>
  <si>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</si>
  <si>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</si>
  <si>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</si>
  <si>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</si>
  <si>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</si>
  <si>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</si>
  <si>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</si>
  <si>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</si>
  <si>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</si>
  <si>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</si>
  <si>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</si>
  <si>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</si>
  <si>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</si>
  <si>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</si>
  <si>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</si>
  <si>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</si>
  <si>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</si>
  <si>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</si>
  <si>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</si>
  <si>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</si>
  <si>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</si>
  <si>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</si>
  <si>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</si>
  <si>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</si>
  <si>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</si>
  <si>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</si>
  <si>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</si>
  <si>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</si>
  <si>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</si>
  <si>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</si>
  <si>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</si>
  <si>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</si>
  <si>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</si>
  <si>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</si>
  <si>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</si>
  <si>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</si>
  <si>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</si>
  <si>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</si>
  <si>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</si>
  <si>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</si>
  <si>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</si>
  <si>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</si>
  <si>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</si>
  <si>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</si>
  <si>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</si>
  <si>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</si>
  <si>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</si>
  <si>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</si>
  <si>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</si>
  <si>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</si>
  <si>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</si>
  <si>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</si>
  <si>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</si>
  <si>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</si>
  <si>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</si>
  <si>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</si>
  <si>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</si>
  <si>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</si>
  <si>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</si>
  <si>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</si>
  <si>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</si>
  <si>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</si>
  <si>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</si>
  <si>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</si>
  <si>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</si>
  <si>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</si>
  <si>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</si>
  <si>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</si>
  <si>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</si>
  <si>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</si>
  <si>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</si>
  <si>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</si>
  <si>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</si>
  <si>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</si>
  <si>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</si>
  <si>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</si>
  <si>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</si>
  <si>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</si>
  <si>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</si>
  <si>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</si>
  <si>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</si>
  <si>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</si>
  <si>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</si>
  <si>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</si>
  <si>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</si>
  <si>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</si>
  <si>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</si>
  <si>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</si>
  <si>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</si>
  <si>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</si>
  <si>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</si>
  <si>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</si>
  <si>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</si>
  <si>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</si>
  <si>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</si>
  <si>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</si>
  <si>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</si>
  <si>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</si>
  <si>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</si>
  <si>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</si>
  <si>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</si>
  <si>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</si>
  <si>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</si>
  <si>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</si>
  <si>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</si>
  <si>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</si>
  <si>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</si>
  <si>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</si>
  <si>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</si>
  <si>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</si>
  <si>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</si>
  <si>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</si>
  <si>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</si>
  <si>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</si>
  <si>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</si>
  <si>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</si>
  <si>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</si>
  <si>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</si>
  <si>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</si>
  <si>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</si>
  <si>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</si>
  <si>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</si>
  <si>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</si>
  <si>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</si>
  <si>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</si>
  <si>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</si>
  <si>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</si>
  <si>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</si>
  <si>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</si>
  <si>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</si>
  <si>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</si>
  <si>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</si>
  <si>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</si>
  <si>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</si>
  <si>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</si>
  <si>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</si>
  <si>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</si>
  <si>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</si>
  <si>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</si>
  <si>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</si>
  <si>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</si>
  <si>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</si>
  <si>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</si>
  <si>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</si>
  <si>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</si>
  <si>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</si>
  <si>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</si>
  <si>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</si>
  <si>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</si>
  <si>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</si>
  <si>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</si>
  <si>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</si>
  <si>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</si>
  <si>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</si>
  <si>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</si>
  <si>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</si>
  <si>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</si>
  <si>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</si>
  <si>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</si>
  <si>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</si>
  <si>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</si>
  <si>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</si>
  <si>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</si>
  <si>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</si>
  <si>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</si>
  <si>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</si>
  <si>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</si>
  <si>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</si>
  <si>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</si>
  <si>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</si>
  <si>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</si>
  <si>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</si>
  <si>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</si>
  <si>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</si>
  <si>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</si>
  <si>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</si>
  <si>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</si>
  <si>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</si>
  <si>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</si>
  <si>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</si>
  <si>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</si>
  <si>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</si>
  <si>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</si>
  <si>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</si>
  <si>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</si>
  <si>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</si>
  <si>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</si>
  <si>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</si>
  <si>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</si>
  <si>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</si>
  <si>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</si>
  <si>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</si>
  <si>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</si>
  <si>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</si>
  <si>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</si>
  <si>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</si>
  <si>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</si>
  <si>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</si>
  <si>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</si>
  <si>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</si>
  <si>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</si>
  <si>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</si>
  <si>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</si>
  <si>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</si>
  <si>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</si>
  <si>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</si>
  <si>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</si>
  <si>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</si>
  <si>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</si>
  <si>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</si>
  <si>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</si>
  <si>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</si>
  <si>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</si>
  <si>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</si>
  <si>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</si>
  <si>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</si>
  <si>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</si>
  <si>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</si>
  <si>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</si>
  <si>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</si>
  <si>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</si>
  <si>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</si>
  <si>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</si>
  <si>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</si>
  <si>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</si>
  <si>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</si>
  <si>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</si>
  <si>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</si>
  <si>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</si>
  <si>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</si>
  <si>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</si>
  <si>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</si>
  <si>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</si>
  <si>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</si>
  <si>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</si>
  <si>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</si>
  <si>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</si>
  <si>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</si>
  <si>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</si>
  <si>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</si>
  <si>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</si>
  <si>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</si>
  <si>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</si>
  <si>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</si>
  <si>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</si>
  <si>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</si>
  <si>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</si>
  <si>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</si>
  <si>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</si>
  <si>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</si>
  <si>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</si>
  <si>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</si>
  <si>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</si>
  <si>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</si>
  <si>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</si>
  <si>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</si>
  <si>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</si>
  <si>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</si>
  <si>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</si>
  <si>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</si>
  <si>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</si>
  <si>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</si>
  <si>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</si>
  <si>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</si>
  <si>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</si>
  <si>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</si>
  <si>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</si>
  <si>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</si>
  <si>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</si>
  <si>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</si>
  <si>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</si>
  <si>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</si>
  <si>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</si>
  <si>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</si>
  <si>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</si>
  <si>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</si>
  <si>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</si>
  <si>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</si>
  <si>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</si>
  <si>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</si>
  <si>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</si>
  <si>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</si>
  <si>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</si>
  <si>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</si>
  <si>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</si>
  <si>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</si>
  <si>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</si>
  <si>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</si>
  <si>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</si>
  <si>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</si>
  <si>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</si>
  <si>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</si>
  <si>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</si>
  <si>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</si>
  <si>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</si>
  <si>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</si>
  <si>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</si>
  <si>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</si>
  <si>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</si>
  <si>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</si>
  <si>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</si>
  <si>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</si>
  <si>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</si>
  <si>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</si>
  <si>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</si>
  <si>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</si>
  <si>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</si>
  <si>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</si>
  <si>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</si>
  <si>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</si>
  <si>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</si>
  <si>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</si>
  <si>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</si>
  <si>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</si>
  <si>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</si>
  <si>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</si>
  <si>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</si>
  <si>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</si>
  <si>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</si>
  <si>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</si>
  <si>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</si>
  <si>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</si>
  <si>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</si>
  <si>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</si>
  <si>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</si>
  <si>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</si>
  <si>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</si>
  <si>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</si>
  <si>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</si>
  <si>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</si>
  <si>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</si>
  <si>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</si>
  <si>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</si>
  <si>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</si>
  <si>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</si>
  <si>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</si>
  <si>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</si>
  <si>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</si>
  <si>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</si>
  <si>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</si>
  <si>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</si>
  <si>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</si>
  <si>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</si>
  <si>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</si>
  <si>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</si>
  <si>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</si>
  <si>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</si>
  <si>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</si>
  <si>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</si>
  <si>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</si>
  <si>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</si>
  <si>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</si>
  <si>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</si>
  <si>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</si>
  <si>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</si>
  <si>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</si>
  <si>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</si>
  <si>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</si>
  <si>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</si>
  <si>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</si>
  <si>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</si>
  <si>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</si>
  <si>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</si>
  <si>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</si>
  <si>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</si>
  <si>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</si>
  <si>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</si>
  <si>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</si>
  <si>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</si>
  <si>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</si>
  <si>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</si>
  <si>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</si>
  <si>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</si>
  <si>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</si>
  <si>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</si>
  <si>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</si>
  <si>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</si>
  <si>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</si>
  <si>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</si>
  <si>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</si>
  <si>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</si>
  <si>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</si>
  <si>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</si>
  <si>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</si>
  <si>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</si>
  <si>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</si>
  <si>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</si>
  <si>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</si>
  <si>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</si>
  <si>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</si>
  <si>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</si>
  <si>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</si>
  <si>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</si>
  <si>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</si>
  <si>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</si>
  <si>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</si>
  <si>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</si>
  <si>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</si>
  <si>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</si>
  <si>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</si>
  <si>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</si>
  <si>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</si>
  <si>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</si>
  <si>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</si>
  <si>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</si>
  <si>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</si>
  <si>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</si>
  <si>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</si>
  <si>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</si>
  <si>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</si>
  <si>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</si>
  <si>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</si>
  <si>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</si>
  <si>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</si>
  <si>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</si>
  <si>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</si>
  <si>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</si>
  <si>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</si>
  <si>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</si>
  <si>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</si>
  <si>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</si>
  <si>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</si>
  <si>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</si>
  <si>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</si>
  <si>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</si>
  <si>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</si>
  <si>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</si>
  <si>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</si>
  <si>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</si>
  <si>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</si>
  <si>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</si>
  <si>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</si>
  <si>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</si>
  <si>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</si>
  <si>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</si>
  <si>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</si>
  <si>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</si>
  <si>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</si>
  <si>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</si>
  <si>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</si>
  <si>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</si>
  <si>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</si>
  <si>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</si>
  <si>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</si>
  <si>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</si>
  <si>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</si>
  <si>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</si>
  <si>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</si>
  <si>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</si>
  <si>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</si>
  <si>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</si>
  <si>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</si>
  <si>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</si>
  <si>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</si>
  <si>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</si>
  <si>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</si>
  <si>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</si>
  <si>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</si>
  <si>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</si>
  <si>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</si>
  <si>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</si>
  <si>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</si>
  <si>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</si>
  <si>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</si>
  <si>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</si>
  <si>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</si>
  <si>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</si>
  <si>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</si>
  <si>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</si>
  <si>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</si>
  <si>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</si>
  <si>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</si>
  <si>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</si>
  <si>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</si>
  <si>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</si>
  <si>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</si>
  <si>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</si>
  <si>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</si>
  <si>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</si>
  <si>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</si>
  <si>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</si>
  <si>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</si>
  <si>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</si>
  <si>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</si>
  <si>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</si>
  <si>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</si>
  <si>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</si>
  <si>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</si>
  <si>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</si>
  <si>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</si>
  <si>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</si>
  <si>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</si>
  <si>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</si>
  <si>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</si>
  <si>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</si>
  <si>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</si>
  <si>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</si>
  <si>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</si>
  <si>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</si>
  <si>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</si>
  <si>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</si>
  <si>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</si>
  <si>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</si>
  <si>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</si>
  <si>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</si>
  <si>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</si>
  <si>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</si>
  <si>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</si>
  <si>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</si>
  <si>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</si>
  <si>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</si>
  <si>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</si>
  <si>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</si>
  <si>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</si>
  <si>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</si>
  <si>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</si>
  <si>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</si>
  <si>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</si>
  <si>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</si>
  <si>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</si>
  <si>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</si>
  <si>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</si>
  <si>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</si>
  <si>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</si>
  <si>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</si>
  <si>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</si>
  <si>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</si>
  <si>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</si>
  <si>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</si>
  <si>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</si>
  <si>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</si>
  <si>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</si>
  <si>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</si>
  <si>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</si>
  <si>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</si>
  <si>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</si>
  <si>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</si>
  <si>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</si>
  <si>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</si>
  <si>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</si>
  <si>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</si>
  <si>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</si>
  <si>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</si>
  <si>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</si>
  <si>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</si>
  <si>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</si>
  <si>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</si>
  <si>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</si>
  <si>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</si>
  <si>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</si>
  <si>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</si>
  <si>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</si>
  <si>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</si>
  <si>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</si>
  <si>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</si>
  <si>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</si>
  <si>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</si>
  <si>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</si>
  <si>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</si>
  <si>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</si>
  <si>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</si>
  <si>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</si>
  <si>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</si>
  <si>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</si>
  <si>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</si>
  <si>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</si>
  <si>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</si>
  <si>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</si>
  <si>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</si>
  <si>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</si>
  <si>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</si>
  <si>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</si>
  <si>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</si>
  <si>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</si>
  <si>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</si>
  <si>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</si>
  <si>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</si>
  <si>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</si>
  <si>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</si>
  <si>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</si>
  <si>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</si>
  <si>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</si>
  <si>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</si>
  <si>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</si>
  <si>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</si>
  <si>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</si>
  <si>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</si>
  <si>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</si>
  <si>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</si>
  <si>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</si>
  <si>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</si>
  <si>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</si>
  <si>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</si>
  <si>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</si>
  <si>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</si>
  <si>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</si>
  <si>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</si>
  <si>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</si>
  <si>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</si>
  <si>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</si>
  <si>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</si>
  <si>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</si>
  <si>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</si>
  <si>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</si>
  <si>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</si>
  <si>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</si>
  <si>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</si>
  <si>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</si>
  <si>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</si>
  <si>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</si>
  <si>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</si>
  <si>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</si>
  <si>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</si>
  <si>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</si>
  <si>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</si>
  <si>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</si>
  <si>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</si>
  <si>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</si>
  <si>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</si>
  <si>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</si>
  <si>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</si>
  <si>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</si>
  <si>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</si>
  <si>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</si>
  <si>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</si>
  <si>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</si>
  <si>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</si>
  <si>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</si>
  <si>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</si>
  <si>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</si>
  <si>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</si>
  <si>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</si>
  <si>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</si>
  <si>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</si>
  <si>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</si>
  <si>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</si>
  <si>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</si>
  <si>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</si>
  <si>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</si>
  <si>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</si>
  <si>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</si>
  <si>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</si>
  <si>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</si>
  <si>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</si>
  <si>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</si>
  <si>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</si>
  <si>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</si>
  <si>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</si>
  <si>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</si>
  <si>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</si>
  <si>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</si>
  <si>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</si>
  <si>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</si>
  <si>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</si>
  <si>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</si>
  <si>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</si>
  <si>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</si>
  <si>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</si>
  <si>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</si>
  <si>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</si>
  <si>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</si>
  <si>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</si>
  <si>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</si>
  <si>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</si>
  <si>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</si>
  <si>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</si>
  <si>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</si>
  <si>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</si>
  <si>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</si>
  <si>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</si>
  <si>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</si>
  <si>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</si>
  <si>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</si>
  <si>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</si>
  <si>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</si>
  <si>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</si>
  <si>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</si>
  <si>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</si>
  <si>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</si>
  <si>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</si>
  <si>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</si>
  <si>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</si>
  <si>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</si>
  <si>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</si>
  <si>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</si>
  <si>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</si>
  <si>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</si>
  <si>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</si>
  <si>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</si>
  <si>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</si>
  <si>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</si>
  <si>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</si>
  <si>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</si>
  <si>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</si>
  <si>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</si>
  <si>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</si>
  <si>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</si>
  <si>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</si>
  <si>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</si>
  <si>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</si>
  <si>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</si>
  <si>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</si>
  <si>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</si>
  <si>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</si>
  <si>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</si>
  <si>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</si>
  <si>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</si>
  <si>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</si>
  <si>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</si>
  <si>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</si>
  <si>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</si>
  <si>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</si>
  <si>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</si>
  <si>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</si>
  <si>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</si>
  <si>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</si>
  <si>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</si>
  <si>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</si>
  <si>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</si>
  <si>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</si>
  <si>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</si>
  <si>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</si>
  <si>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</si>
  <si>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</si>
  <si>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</si>
  <si>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</si>
  <si>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</si>
  <si>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</si>
  <si>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</si>
  <si>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</si>
  <si>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</si>
  <si>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</si>
  <si>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</si>
  <si>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</si>
  <si>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</si>
  <si>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</si>
  <si>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</si>
  <si>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</si>
  <si>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</si>
  <si>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</si>
  <si>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</si>
  <si>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</si>
  <si>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</si>
  <si>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</si>
  <si>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</si>
  <si>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</si>
  <si>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</si>
  <si>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</si>
  <si>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</si>
  <si>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</si>
  <si>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</si>
  <si>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</si>
  <si>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</si>
  <si>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</si>
  <si>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</si>
  <si>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</si>
  <si>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</si>
  <si>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</si>
  <si>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</si>
  <si>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</si>
  <si>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</si>
  <si>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</si>
  <si>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</si>
  <si>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</si>
  <si>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</si>
  <si>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</si>
  <si>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</si>
  <si>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</si>
  <si>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</si>
  <si>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</si>
  <si>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</si>
  <si>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</si>
  <si>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</si>
  <si>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</si>
  <si>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</si>
  <si>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</si>
  <si>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</si>
  <si>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</si>
  <si>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</si>
  <si>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</si>
  <si>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</si>
  <si>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</si>
  <si>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</si>
  <si>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</si>
  <si>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</si>
  <si>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</si>
  <si>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</si>
  <si>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</si>
  <si>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</si>
  <si>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</si>
  <si>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</si>
  <si>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</si>
  <si>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</si>
  <si>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</si>
  <si>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</si>
  <si>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</si>
  <si>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</si>
  <si>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</si>
  <si>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</si>
  <si>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</si>
  <si>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</si>
  <si>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</si>
  <si>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</si>
  <si>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</si>
  <si>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</si>
  <si>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</si>
  <si>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</si>
  <si>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</si>
  <si>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</si>
  <si>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</si>
  <si>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</si>
  <si>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</si>
  <si>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</si>
  <si>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</si>
  <si>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</si>
  <si>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</si>
  <si>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</si>
  <si>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</si>
  <si>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</si>
  <si>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</si>
  <si>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</si>
  <si>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</si>
  <si>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</si>
  <si>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</si>
  <si>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</si>
  <si>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</si>
  <si>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</si>
  <si>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</si>
  <si>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</si>
  <si>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</si>
  <si>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</si>
  <si>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</si>
  <si>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</si>
  <si>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</si>
  <si>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</si>
  <si>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</si>
  <si>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</si>
  <si>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</si>
  <si>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</si>
  <si>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</si>
  <si>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</si>
  <si>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</si>
  <si>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</si>
  <si>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</si>
  <si>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</si>
  <si>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</si>
  <si>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</si>
  <si>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</si>
  <si>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</si>
  <si>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</si>
  <si>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</si>
  <si>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</si>
  <si>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</si>
  <si>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</si>
  <si>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</si>
  <si>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</si>
  <si>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</si>
  <si>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</si>
  <si>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</si>
  <si>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</si>
  <si>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</si>
  <si>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</si>
  <si>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</si>
  <si>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</si>
  <si>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</si>
  <si>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</si>
  <si>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</si>
  <si>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</si>
  <si>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</si>
  <si>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</si>
  <si>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</si>
  <si>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</si>
  <si>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</si>
  <si>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</si>
  <si>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</si>
  <si>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</si>
  <si>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</si>
  <si>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</si>
  <si>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</si>
  <si>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</si>
  <si>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</si>
  <si>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</si>
  <si>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</si>
  <si>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</si>
  <si>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</si>
  <si>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</si>
  <si>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</si>
  <si>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</si>
  <si>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</si>
  <si>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</si>
  <si>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</si>
  <si>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</si>
  <si>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</si>
  <si>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</si>
  <si>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</si>
  <si>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</si>
  <si>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</si>
  <si>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</si>
  <si>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</si>
  <si>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</si>
  <si>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</si>
  <si>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</si>
  <si>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</si>
  <si>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</si>
  <si>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</si>
  <si>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</si>
  <si>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</si>
  <si>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</si>
  <si>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</si>
  <si>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</si>
  <si>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</si>
  <si>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</si>
  <si>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</si>
  <si>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</si>
  <si>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</si>
  <si>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</si>
  <si>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</si>
  <si>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</si>
  <si>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</si>
  <si>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</si>
  <si>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</si>
  <si>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</si>
  <si>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</si>
  <si>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</si>
  <si>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</si>
  <si>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</si>
  <si>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</si>
  <si>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</si>
  <si>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</si>
  <si>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</si>
  <si>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</si>
  <si>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</si>
  <si>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</si>
  <si>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</si>
  <si>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</si>
  <si>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</si>
  <si>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</si>
  <si>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</si>
  <si>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</si>
  <si>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</si>
  <si>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</si>
  <si>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</si>
  <si>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</si>
  <si>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</si>
  <si>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</si>
  <si>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</si>
  <si>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</si>
  <si>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</si>
  <si>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</si>
  <si>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</si>
  <si>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</si>
  <si>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</si>
  <si>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</si>
  <si>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</si>
  <si>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</si>
  <si>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</si>
  <si>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</si>
  <si>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</si>
  <si>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</si>
  <si>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</si>
  <si>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</si>
  <si>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</si>
  <si>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</si>
  <si>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</si>
  <si>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</si>
  <si>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</si>
  <si>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</si>
  <si>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</si>
  <si>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</si>
  <si>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</si>
  <si>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</si>
  <si>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</si>
  <si>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</si>
  <si>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</si>
  <si>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</si>
  <si>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</si>
  <si>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</si>
  <si>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</si>
  <si>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</si>
  <si>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</si>
  <si>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</si>
  <si>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</si>
  <si>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</si>
  <si>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</si>
  <si>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</si>
  <si>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</si>
  <si>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</si>
  <si>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</si>
  <si>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</si>
  <si>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</si>
  <si>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</si>
  <si>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</si>
  <si>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</si>
  <si>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</si>
  <si>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</si>
  <si>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</si>
  <si>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</si>
  <si>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</si>
  <si>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</si>
  <si>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</si>
  <si>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</si>
  <si>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</si>
  <si>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</si>
  <si>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</si>
  <si>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</si>
  <si>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</si>
  <si>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</si>
  <si>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</si>
  <si>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</si>
  <si>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</si>
  <si>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</si>
  <si>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</si>
  <si>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</si>
  <si>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</si>
  <si>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</si>
  <si>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</si>
  <si>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</si>
  <si>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</si>
  <si>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</si>
  <si>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</si>
  <si>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</si>
  <si>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</si>
  <si>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</si>
  <si>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</si>
  <si>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</si>
  <si>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</si>
  <si>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</si>
  <si>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</si>
  <si>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</si>
  <si>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</si>
  <si>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</si>
  <si>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</si>
  <si>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</si>
  <si>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</si>
  <si>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</si>
  <si>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</si>
  <si>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</si>
  <si>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</si>
  <si>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</si>
  <si>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</si>
  <si>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</si>
  <si>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</si>
  <si>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</si>
  <si>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</si>
  <si>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</si>
  <si>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</si>
  <si>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</si>
  <si>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</si>
  <si>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</si>
  <si>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</si>
  <si>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</si>
  <si>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</si>
  <si>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</si>
  <si>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</si>
  <si>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</si>
  <si>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</si>
  <si>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</si>
  <si>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</si>
  <si>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</si>
  <si>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</si>
  <si>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</si>
  <si>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</si>
  <si>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</si>
  <si>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</si>
  <si>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</si>
  <si>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</si>
  <si>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</si>
  <si>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</si>
  <si>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</si>
  <si>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</si>
  <si>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</si>
  <si>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</si>
  <si>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</si>
  <si>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</si>
  <si>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</si>
  <si>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</si>
  <si>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</si>
  <si>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</si>
  <si>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</si>
  <si>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</si>
  <si>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</si>
  <si>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</si>
  <si>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</si>
  <si>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</si>
  <si>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</si>
  <si>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</si>
  <si>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</si>
  <si>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</si>
  <si>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</si>
  <si>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</si>
  <si>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</si>
  <si>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</si>
  <si>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</si>
  <si>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</si>
  <si>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</si>
  <si>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</si>
  <si>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</si>
  <si>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</si>
  <si>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</si>
  <si>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</si>
  <si>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</si>
  <si>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</si>
  <si>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</si>
  <si>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</si>
  <si>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</si>
  <si>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</si>
  <si>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</si>
  <si>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</si>
  <si>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</si>
  <si>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</si>
  <si>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</si>
  <si>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</si>
  <si>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</si>
  <si>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</si>
  <si>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</si>
  <si>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</si>
  <si>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</si>
  <si>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</si>
  <si>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</si>
  <si>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</si>
  <si>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</si>
  <si>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</si>
  <si>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</si>
  <si>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</si>
  <si>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</si>
  <si>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</si>
  <si>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</si>
  <si>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</si>
  <si>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</si>
  <si>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</si>
  <si>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</si>
  <si>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</si>
  <si>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</si>
  <si>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</si>
  <si>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</si>
  <si>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</si>
  <si>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</si>
  <si>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</si>
  <si>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</si>
  <si>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</si>
  <si>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</si>
  <si>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</si>
  <si>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</si>
  <si>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</si>
  <si>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</si>
  <si>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</si>
  <si>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</si>
  <si>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</si>
  <si>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</si>
  <si>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</si>
  <si>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</si>
  <si>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</si>
  <si>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</si>
  <si>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</si>
  <si>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</si>
  <si>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</si>
  <si>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</si>
  <si>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</si>
  <si>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</si>
  <si>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</si>
  <si>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</si>
  <si>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</si>
  <si>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</si>
  <si>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</si>
  <si>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</si>
  <si>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</si>
  <si>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</si>
  <si>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</si>
  <si>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</si>
  <si>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</si>
  <si>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</si>
  <si>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</si>
  <si>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</si>
  <si>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</si>
  <si>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</si>
  <si>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</si>
  <si>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</si>
  <si>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</si>
  <si>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</si>
  <si>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</si>
  <si>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</si>
  <si>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</si>
  <si>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</si>
  <si>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</si>
  <si>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</si>
  <si>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</si>
  <si>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</si>
  <si>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</si>
  <si>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</si>
  <si>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</si>
  <si>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</si>
  <si>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</si>
  <si>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</si>
  <si>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</si>
  <si>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</si>
  <si>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</si>
  <si>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</si>
  <si>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</si>
  <si>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</si>
  <si>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</si>
  <si>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</si>
  <si>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</si>
  <si>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</si>
  <si>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</si>
  <si>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</si>
  <si>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</si>
  <si>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</si>
  <si>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</si>
  <si>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</si>
  <si>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</si>
  <si>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</si>
  <si>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</si>
  <si>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</si>
  <si>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</si>
  <si>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</si>
  <si>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</si>
  <si>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</si>
  <si>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</si>
  <si>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</si>
  <si>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</si>
  <si>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</si>
  <si>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</si>
  <si>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</si>
  <si>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</si>
  <si>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</si>
  <si>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</si>
  <si>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</si>
  <si>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</si>
  <si>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</si>
  <si>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</si>
  <si>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</si>
  <si>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</si>
  <si>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</si>
  <si>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</si>
  <si>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</si>
  <si>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</si>
  <si>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</si>
  <si>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</si>
  <si>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</si>
  <si>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</si>
  <si>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</si>
  <si>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</si>
  <si>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</si>
  <si>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</si>
  <si>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</si>
  <si>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</si>
  <si>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</si>
  <si>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</si>
  <si>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</si>
  <si>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</si>
  <si>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</si>
  <si>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</si>
  <si>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</si>
  <si>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</si>
  <si>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</si>
  <si>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</si>
  <si>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</si>
  <si>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</si>
  <si>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</si>
  <si>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</si>
  <si>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</si>
  <si>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</si>
  <si>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</si>
  <si>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</si>
  <si>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</si>
  <si>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</si>
  <si>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</si>
  <si>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</si>
  <si>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</si>
  <si>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</si>
  <si>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</si>
  <si>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</si>
  <si>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</si>
  <si>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</si>
  <si>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</si>
  <si>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</si>
  <si>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</si>
  <si>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</si>
  <si>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</si>
  <si>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</si>
  <si>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</si>
  <si>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</si>
  <si>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</si>
  <si>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</si>
  <si>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</si>
  <si>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</si>
  <si>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</si>
  <si>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</si>
  <si>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</si>
  <si>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</si>
  <si>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</si>
  <si>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</si>
  <si>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</si>
  <si>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</si>
  <si>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</si>
  <si>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</si>
  <si>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</si>
  <si>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</si>
  <si>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</si>
  <si>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</si>
  <si>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</si>
  <si>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</si>
  <si>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</si>
  <si>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</si>
  <si>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</si>
  <si>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</si>
  <si>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</si>
  <si>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</si>
  <si>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</si>
  <si>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</si>
  <si>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</si>
  <si>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</si>
  <si>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</si>
  <si>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</si>
  <si>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</si>
  <si>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</si>
  <si>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</si>
  <si>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</si>
  <si>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</si>
  <si>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</si>
  <si>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</si>
  <si>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</si>
  <si>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</si>
  <si>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</si>
  <si>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</si>
  <si>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</si>
  <si>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</si>
  <si>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</si>
  <si>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</si>
  <si>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</si>
  <si>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</si>
  <si>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</si>
  <si>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</si>
  <si>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</si>
  <si>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</si>
  <si>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</si>
  <si>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</si>
  <si>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</si>
  <si>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</si>
  <si>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</si>
  <si>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</si>
  <si>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</si>
  <si>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</si>
  <si>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</si>
  <si>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</si>
  <si>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</si>
  <si>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</si>
  <si>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</si>
  <si>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</si>
  <si>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</si>
  <si>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</si>
  <si>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</si>
  <si>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</si>
  <si>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</si>
  <si>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</si>
  <si>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</si>
  <si>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</si>
  <si>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</si>
  <si>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</si>
  <si>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</si>
  <si>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</si>
  <si>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</si>
  <si>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</si>
  <si>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</si>
  <si>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</si>
  <si>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</si>
  <si>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</si>
  <si>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</si>
  <si>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</si>
  <si>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</si>
  <si>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</si>
  <si>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</si>
  <si>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</si>
  <si>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</si>
  <si>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</si>
  <si>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</si>
  <si>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</si>
  <si>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</si>
  <si>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</si>
  <si>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</si>
  <si>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</si>
  <si>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</si>
  <si>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</si>
  <si>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</si>
  <si>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</si>
  <si>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</si>
  <si>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</si>
  <si>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</si>
  <si>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</si>
  <si>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</si>
  <si>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</si>
  <si>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</si>
  <si>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</si>
  <si>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</si>
  <si>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</si>
  <si>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</si>
  <si>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</si>
  <si>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</si>
  <si>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</si>
  <si>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</si>
  <si>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</si>
  <si>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</si>
  <si>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</si>
  <si>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</si>
  <si>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</si>
  <si>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</si>
  <si>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</si>
  <si>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</si>
  <si>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</si>
  <si>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</si>
  <si>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</si>
  <si>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</si>
  <si>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</si>
  <si>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</si>
  <si>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</si>
  <si>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</si>
  <si>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</si>
  <si>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</si>
  <si>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</si>
  <si>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</si>
  <si>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</si>
  <si>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</si>
  <si>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</si>
  <si>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</si>
  <si>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</si>
  <si>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</si>
  <si>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</si>
  <si>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</si>
  <si>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</si>
  <si>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</si>
  <si>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</si>
  <si>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</si>
  <si>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</si>
  <si>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</si>
  <si>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</si>
  <si>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</si>
  <si>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</si>
  <si>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</si>
  <si>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</si>
  <si>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</si>
  <si>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</si>
  <si>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</si>
  <si>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</si>
  <si>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</si>
  <si>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</si>
  <si>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</si>
  <si>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</si>
  <si>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</si>
  <si>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</si>
  <si>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</si>
  <si>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</si>
  <si>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</si>
  <si>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</si>
  <si>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</si>
  <si>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</si>
  <si>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</si>
  <si>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</si>
  <si>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</si>
  <si>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</si>
  <si>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</si>
  <si>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</si>
  <si>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</si>
  <si>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</si>
  <si>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</si>
  <si>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</si>
  <si>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</si>
  <si>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</si>
  <si>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</si>
  <si>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</si>
  <si>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</si>
  <si>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</si>
  <si>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</si>
  <si>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</si>
  <si>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</si>
  <si>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</si>
  <si>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</si>
  <si>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</si>
  <si>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</si>
  <si>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</si>
  <si>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</si>
  <si>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</si>
  <si>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</si>
  <si>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</si>
  <si>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</si>
  <si>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</si>
  <si>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</si>
  <si>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</si>
  <si>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</si>
  <si>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</si>
  <si>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</si>
  <si>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</si>
  <si>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</si>
  <si>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</si>
  <si>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</si>
  <si>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</si>
  <si>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</si>
  <si>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</si>
  <si>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</si>
  <si>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</si>
  <si>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</si>
  <si>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</si>
  <si>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</si>
  <si>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</si>
  <si>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</si>
  <si>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</si>
  <si>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</si>
  <si>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</si>
  <si>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</si>
  <si>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</si>
  <si>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</si>
  <si>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</si>
  <si>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</si>
  <si>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</si>
  <si>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</si>
  <si>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</si>
  <si>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</si>
  <si>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</si>
  <si>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</si>
  <si>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</si>
  <si>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</si>
  <si>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</si>
  <si>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</si>
  <si>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</si>
  <si>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</si>
  <si>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</si>
  <si>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</si>
  <si>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</si>
  <si>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</si>
  <si>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</si>
  <si>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</si>
  <si>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</si>
  <si>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</si>
  <si>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</si>
  <si>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</si>
  <si>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</si>
  <si>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</si>
  <si>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</si>
  <si>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</si>
  <si>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</si>
  <si>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</si>
  <si>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</si>
  <si>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</si>
  <si>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</si>
  <si>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</si>
  <si>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</si>
  <si>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</si>
  <si>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</si>
  <si>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</si>
  <si>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</si>
  <si>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</si>
  <si>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</si>
  <si>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</si>
  <si>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</si>
  <si>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</si>
  <si>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</si>
  <si>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</si>
  <si>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</si>
  <si>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</si>
  <si>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</si>
  <si>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</si>
  <si>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</si>
  <si>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</si>
  <si>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</si>
  <si>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</si>
  <si>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</si>
  <si>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</si>
  <si>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</si>
  <si>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</si>
  <si>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</si>
  <si>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</si>
  <si>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</si>
  <si>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</si>
  <si>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</si>
  <si>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</si>
  <si>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</si>
  <si>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</si>
  <si>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</si>
  <si>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</si>
  <si>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</si>
  <si>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</si>
  <si>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</si>
  <si>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</si>
  <si>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</si>
  <si>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</si>
  <si>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</si>
  <si>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</si>
  <si>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</si>
  <si>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</si>
  <si>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</si>
  <si>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</si>
  <si>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</si>
  <si>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</si>
  <si>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</si>
  <si>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</si>
  <si>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</si>
  <si>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</si>
  <si>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</si>
  <si>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</si>
  <si>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</si>
  <si>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</si>
  <si>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</si>
  <si>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</si>
  <si>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</si>
  <si>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</si>
  <si>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</si>
  <si>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</si>
  <si>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</si>
  <si>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</si>
  <si>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</si>
  <si>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</si>
  <si>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</si>
  <si>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</si>
  <si>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</si>
  <si>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</si>
  <si>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</si>
  <si>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</si>
  <si>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</si>
  <si>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</si>
  <si>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</si>
  <si>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</si>
  <si>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</si>
  <si>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</si>
  <si>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</si>
  <si>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</si>
  <si>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</si>
  <si>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</si>
  <si>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</si>
  <si>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</si>
  <si>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</si>
  <si>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</si>
  <si>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</si>
  <si>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</si>
  <si>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</si>
  <si>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</si>
  <si>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</si>
  <si>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</si>
  <si>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</si>
  <si>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</si>
  <si>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</si>
  <si>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</si>
  <si>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</si>
  <si>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</si>
  <si>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</si>
  <si>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</si>
  <si>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</si>
  <si>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</si>
  <si>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</si>
  <si>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</si>
  <si>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</si>
  <si>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</si>
  <si>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</si>
  <si>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</si>
  <si>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</si>
  <si>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</si>
  <si>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</si>
  <si>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</si>
  <si>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</si>
  <si>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</si>
  <si>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</si>
  <si>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</si>
  <si>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</si>
  <si>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</si>
  <si>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</si>
  <si>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</si>
  <si>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</si>
  <si>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</si>
  <si>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</si>
  <si>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</si>
  <si>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</si>
  <si>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</si>
  <si>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</si>
  <si>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</si>
  <si>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</si>
  <si>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</si>
  <si>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</si>
  <si>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</si>
  <si>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</si>
  <si>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</si>
  <si>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</si>
  <si>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</si>
  <si>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</si>
  <si>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</si>
  <si>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</si>
  <si>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</si>
  <si>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</si>
  <si>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</si>
  <si>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</si>
  <si>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</si>
  <si>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</si>
  <si>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</si>
  <si>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</si>
  <si>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</si>
  <si>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</si>
  <si>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</si>
  <si>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</si>
  <si>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</si>
  <si>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</si>
  <si>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</si>
  <si>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</si>
  <si>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</si>
  <si>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</si>
  <si>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</si>
  <si>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</si>
  <si>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</si>
  <si>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</si>
  <si>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</si>
  <si>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</si>
  <si>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</si>
  <si>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</si>
  <si>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</si>
  <si>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</si>
  <si>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</si>
  <si>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</si>
  <si>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</si>
  <si>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</si>
  <si>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</si>
  <si>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</si>
  <si>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</si>
  <si>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</si>
  <si>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</si>
  <si>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</si>
  <si>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</si>
  <si>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</si>
  <si>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</si>
  <si>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</si>
  <si>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</si>
  <si>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</si>
  <si>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</si>
  <si>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</si>
  <si>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</si>
  <si>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</si>
  <si>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</si>
  <si>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</si>
  <si>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</si>
  <si>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</si>
  <si>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</si>
  <si>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</si>
  <si>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</si>
  <si>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</si>
  <si>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</si>
  <si>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</si>
  <si>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</si>
  <si>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</si>
  <si>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</si>
  <si>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</si>
  <si>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</si>
  <si>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</si>
  <si>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</si>
  <si>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</si>
  <si>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</si>
  <si>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</si>
  <si>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</si>
  <si>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</si>
  <si>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</si>
  <si>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</si>
  <si>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</si>
  <si>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</si>
  <si>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</si>
  <si>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</si>
  <si>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</si>
  <si>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</si>
  <si>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</si>
  <si>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</si>
  <si>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</si>
  <si>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</si>
  <si>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</si>
  <si>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</si>
  <si>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</si>
  <si>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</si>
  <si>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</si>
  <si>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</si>
  <si>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</si>
  <si>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</si>
  <si>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</si>
  <si>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</si>
  <si>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</si>
  <si>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</si>
  <si>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</si>
  <si>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</si>
  <si>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</si>
  <si>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</si>
  <si>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</si>
  <si>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</si>
  <si>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</si>
  <si>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</si>
  <si>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</si>
  <si>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</si>
  <si>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</si>
  <si>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</si>
  <si>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</si>
  <si>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</si>
  <si>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</si>
  <si>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</si>
  <si>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</si>
  <si>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</si>
  <si>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</si>
  <si>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</si>
  <si>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</si>
  <si>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</si>
  <si>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</si>
  <si>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</si>
  <si>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</si>
  <si>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</si>
  <si>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</si>
  <si>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</si>
  <si>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</si>
  <si>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</si>
  <si>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</si>
  <si>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</si>
  <si>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</si>
  <si>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</si>
  <si>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</si>
  <si>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</si>
  <si>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</si>
  <si>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</si>
  <si>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</si>
  <si>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</si>
  <si>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</si>
  <si>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</si>
  <si>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</si>
  <si>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</si>
  <si>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</si>
  <si>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</si>
  <si>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</si>
  <si>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</si>
  <si>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</si>
  <si>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</si>
  <si>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</si>
  <si>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</si>
  <si>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</si>
  <si>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</si>
  <si>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</si>
  <si>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</si>
  <si>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</si>
  <si>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</si>
  <si>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</si>
  <si>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</si>
  <si>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</si>
  <si>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</si>
  <si>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</si>
  <si>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</si>
  <si>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</si>
  <si>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</si>
  <si>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</si>
  <si>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</si>
  <si>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</si>
  <si>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</si>
  <si>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</si>
  <si>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</si>
  <si>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</si>
  <si>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</si>
  <si>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</si>
  <si>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</si>
  <si>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</si>
  <si>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</si>
  <si>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</si>
  <si>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</si>
  <si>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</si>
  <si>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</si>
  <si>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</si>
  <si>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</si>
  <si>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</si>
  <si>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</si>
  <si>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</si>
  <si>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</si>
  <si>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</si>
  <si>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</si>
  <si>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</si>
  <si>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</si>
  <si>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</si>
  <si>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</si>
  <si>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</si>
  <si>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</si>
  <si>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</si>
  <si>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</si>
  <si>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</si>
  <si>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</si>
  <si>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</si>
  <si>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</si>
  <si>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</si>
  <si>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</si>
  <si>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</si>
  <si>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</si>
  <si>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</si>
  <si>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</si>
  <si>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</si>
  <si>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</si>
  <si>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</si>
  <si>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</si>
  <si>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</si>
  <si>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</si>
  <si>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</si>
  <si>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</si>
  <si>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</si>
  <si>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</si>
  <si>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</si>
  <si>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</si>
  <si>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</si>
  <si>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</si>
  <si>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</si>
  <si>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</si>
  <si>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</si>
  <si>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</si>
  <si>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</si>
  <si>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</si>
  <si>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</si>
  <si>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</si>
  <si>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</si>
  <si>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</si>
  <si>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</si>
  <si>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</si>
  <si>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</si>
  <si>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</si>
  <si>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</si>
  <si>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</si>
  <si>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</si>
  <si>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</si>
  <si>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</si>
  <si>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</si>
  <si>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</si>
  <si>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</si>
  <si>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</si>
  <si>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</si>
  <si>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</si>
  <si>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</si>
  <si>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</si>
  <si>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</si>
  <si>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</si>
  <si>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</si>
  <si>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</si>
  <si>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</si>
  <si>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</si>
  <si>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</si>
  <si>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</si>
  <si>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</si>
  <si>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</si>
  <si>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</si>
  <si>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</si>
  <si>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</si>
  <si>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</si>
  <si>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</si>
  <si>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</si>
  <si>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</si>
  <si>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</si>
  <si>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</si>
  <si>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</si>
  <si>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</si>
  <si>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</si>
  <si>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</si>
  <si>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</si>
  <si>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</si>
  <si>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</si>
  <si>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</si>
  <si>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</si>
  <si>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</si>
  <si>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</si>
  <si>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</si>
  <si>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</si>
  <si>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</si>
  <si>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</si>
  <si>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</si>
  <si>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</si>
  <si>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</si>
  <si>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</si>
  <si>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</si>
  <si>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</si>
  <si>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</si>
  <si>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</si>
  <si>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</si>
  <si>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</si>
  <si>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</si>
  <si>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</si>
  <si>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</si>
  <si>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</si>
  <si>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</si>
  <si>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</si>
  <si>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</si>
  <si>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</si>
  <si>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</si>
  <si>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</si>
  <si>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</si>
  <si>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</si>
  <si>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</si>
  <si>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</si>
  <si>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</si>
  <si>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</si>
  <si>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</si>
  <si>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</si>
  <si>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</si>
  <si>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</si>
  <si>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</si>
  <si>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</si>
  <si>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</si>
  <si>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</si>
  <si>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</si>
  <si>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</si>
  <si>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</si>
  <si>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</si>
  <si>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</si>
  <si>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</si>
  <si>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</si>
  <si>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</si>
  <si>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</si>
  <si>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</si>
  <si>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</si>
  <si>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</si>
  <si>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</si>
  <si>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</si>
  <si>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</si>
  <si>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</si>
  <si>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</si>
  <si>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</si>
  <si>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</si>
  <si>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</si>
  <si>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</si>
  <si>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</si>
  <si>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</si>
  <si>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</si>
  <si>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</si>
  <si>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</si>
  <si>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</si>
  <si>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</si>
  <si>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</si>
  <si>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</si>
  <si>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</si>
  <si>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</si>
  <si>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</si>
  <si>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</si>
  <si>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</si>
  <si>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</si>
  <si>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</si>
  <si>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</si>
  <si>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</si>
  <si>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</si>
  <si>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</si>
  <si>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</si>
  <si>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</si>
  <si>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</si>
  <si>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</si>
  <si>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</si>
  <si>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</si>
  <si>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</si>
  <si>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</si>
  <si>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</si>
  <si>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</si>
  <si>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</si>
  <si>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</si>
  <si>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</si>
  <si>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</si>
  <si>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</si>
  <si>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</si>
  <si>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</si>
  <si>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</si>
  <si>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</si>
  <si>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</si>
  <si>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</si>
  <si>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</si>
  <si>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</si>
  <si>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</si>
  <si>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</si>
  <si>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</si>
  <si>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</si>
  <si>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</si>
  <si>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</si>
  <si>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</si>
  <si>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</si>
  <si>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</si>
  <si>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</si>
  <si>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</si>
  <si>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</si>
  <si>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</si>
  <si>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</si>
  <si>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</si>
  <si>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</si>
  <si>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</si>
  <si>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</si>
  <si>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</si>
  <si>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</si>
  <si>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</si>
  <si>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</si>
  <si>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</si>
  <si>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</si>
  <si>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</si>
  <si>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</si>
  <si>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</si>
  <si>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</si>
  <si>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</si>
  <si>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</si>
  <si>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</si>
  <si>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</si>
  <si>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</si>
  <si>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</si>
  <si>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</si>
  <si>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</si>
  <si>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</si>
  <si>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</si>
  <si>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</si>
  <si>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</si>
  <si>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</si>
  <si>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</si>
  <si>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</si>
  <si>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</si>
  <si>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</si>
  <si>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</si>
  <si>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</si>
  <si>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</si>
  <si>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</si>
  <si>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</si>
  <si>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</si>
  <si>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</si>
  <si>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</si>
  <si>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</si>
  <si>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</si>
  <si>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</si>
  <si>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</si>
  <si>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</si>
  <si>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</si>
  <si>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</si>
  <si>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</si>
  <si>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</si>
  <si>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</si>
  <si>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</si>
  <si>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</si>
  <si>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</si>
  <si>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</si>
  <si>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</si>
  <si>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</si>
  <si>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</si>
  <si>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</si>
  <si>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</si>
  <si>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</si>
  <si>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</si>
  <si>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</si>
  <si>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</si>
  <si>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</si>
  <si>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</si>
  <si>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</si>
  <si>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</si>
  <si>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</si>
  <si>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</si>
  <si>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</si>
  <si>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</si>
  <si>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</si>
  <si>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</si>
  <si>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</si>
  <si>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</si>
  <si>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</si>
  <si>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</si>
  <si>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</si>
  <si>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</si>
  <si>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</si>
  <si>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</si>
  <si>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</si>
  <si>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</si>
  <si>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</si>
  <si>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</si>
  <si>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</si>
  <si>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</si>
  <si>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</si>
  <si>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</si>
  <si>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</si>
  <si>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</si>
  <si>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</si>
  <si>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</si>
  <si>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</si>
  <si>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</si>
  <si>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</si>
  <si>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</si>
  <si>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</si>
  <si>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</si>
  <si>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</si>
  <si>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</si>
  <si>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</si>
  <si>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</si>
  <si>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</si>
  <si>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</si>
  <si>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</si>
  <si>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</si>
  <si>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</si>
  <si>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</si>
  <si>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</si>
  <si>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</si>
  <si>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</si>
  <si>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</si>
  <si>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</si>
  <si>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</si>
  <si>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</si>
  <si>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</si>
  <si>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</si>
  <si>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</si>
  <si>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</si>
  <si>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</si>
  <si>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</si>
  <si>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</si>
  <si>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</si>
  <si>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</si>
  <si>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</si>
  <si>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</si>
  <si>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</si>
  <si>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</si>
  <si>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</si>
  <si>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</si>
  <si>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</si>
  <si>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</si>
  <si>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</si>
  <si>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</si>
  <si>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</si>
  <si>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</si>
  <si>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</si>
  <si>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</si>
  <si>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</si>
  <si>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</si>
  <si>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</si>
  <si>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</si>
  <si>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</si>
  <si>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</si>
  <si>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</si>
  <si>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</si>
  <si>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</si>
  <si>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</si>
  <si>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</si>
  <si>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</si>
  <si>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</si>
  <si>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</si>
  <si>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</si>
  <si>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</si>
  <si>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</si>
  <si>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</si>
  <si>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</si>
  <si>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</si>
  <si>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</si>
  <si>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</si>
  <si>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</si>
  <si>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</si>
  <si>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</si>
  <si>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</si>
  <si>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</si>
  <si>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</si>
  <si>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</si>
  <si>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</si>
  <si>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</si>
  <si>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</si>
  <si>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</si>
  <si>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</si>
  <si>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</si>
  <si>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</si>
  <si>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</si>
  <si>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</si>
  <si>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</si>
  <si>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</si>
  <si>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</si>
  <si>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</si>
  <si>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</si>
  <si>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</si>
  <si>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</si>
  <si>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</si>
  <si>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</si>
  <si>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</si>
  <si>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</si>
  <si>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</si>
  <si>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</si>
  <si>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</si>
  <si>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</si>
  <si>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</si>
  <si>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</si>
  <si>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</si>
  <si>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</si>
  <si>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</si>
  <si>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</si>
  <si>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</si>
  <si>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</si>
  <si>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</si>
  <si>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</si>
  <si>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</si>
  <si>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</si>
  <si>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</si>
  <si>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</si>
  <si>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</si>
  <si>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</si>
  <si>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</si>
  <si>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</si>
  <si>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</si>
  <si>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</si>
  <si>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</si>
  <si>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</si>
  <si>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</si>
  <si>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</si>
  <si>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</si>
  <si>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</si>
  <si>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</si>
  <si>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</si>
  <si>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</si>
  <si>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</si>
  <si>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</si>
  <si>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</si>
  <si>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</si>
  <si>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</si>
  <si>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</si>
  <si>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</si>
  <si>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</si>
  <si>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</si>
  <si>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</si>
  <si>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</si>
  <si>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</si>
  <si>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</si>
  <si>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</si>
  <si>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</si>
  <si>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</si>
  <si>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</si>
  <si>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</si>
  <si>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</si>
  <si>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</si>
  <si>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</si>
  <si>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</si>
  <si>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</si>
  <si>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</si>
  <si>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</si>
  <si>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</si>
  <si>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</si>
  <si>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</si>
  <si>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</si>
  <si>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</si>
  <si>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</si>
  <si>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</si>
  <si>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</si>
  <si>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</si>
  <si>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</si>
  <si>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</si>
  <si>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</si>
  <si>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</si>
  <si>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</si>
  <si>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</si>
  <si>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</si>
  <si>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</si>
  <si>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</si>
  <si>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</si>
  <si>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</si>
  <si>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</si>
  <si>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</si>
  <si>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</si>
  <si>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</si>
  <si>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</si>
  <si>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</si>
  <si>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</si>
  <si>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</si>
  <si>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</si>
  <si>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</si>
  <si>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</si>
  <si>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</si>
  <si>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</si>
  <si>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</si>
  <si>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</si>
  <si>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</si>
  <si>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</si>
  <si>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</si>
  <si>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</si>
  <si>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</si>
  <si>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</si>
  <si>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</si>
  <si>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</si>
  <si>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</si>
  <si>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</si>
  <si>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</si>
  <si>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</si>
  <si>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</si>
  <si>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</si>
  <si>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</si>
  <si>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</si>
  <si>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</si>
  <si>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</si>
  <si>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</si>
  <si>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</si>
  <si>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</si>
  <si>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</si>
  <si>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</si>
  <si>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</si>
  <si>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</si>
  <si>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</si>
  <si>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</si>
  <si>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</si>
  <si>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</si>
  <si>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</si>
  <si>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</si>
  <si>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</si>
  <si>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</si>
  <si>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</si>
  <si>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</si>
  <si>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</si>
  <si>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</si>
  <si>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</si>
  <si>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</si>
  <si>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</si>
  <si>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</si>
  <si>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</si>
  <si>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</si>
  <si>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</si>
  <si>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</si>
  <si>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</si>
  <si>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</si>
  <si>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</si>
  <si>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</si>
  <si>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</si>
  <si>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</si>
  <si>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</si>
  <si>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</si>
  <si>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</si>
  <si>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</si>
  <si>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</si>
  <si>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</si>
  <si>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</si>
  <si>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</si>
  <si>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</si>
  <si>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</si>
  <si>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</si>
  <si>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</si>
  <si>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</si>
  <si>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</si>
  <si>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</si>
  <si>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</si>
  <si>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</si>
  <si>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</si>
  <si>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</si>
  <si>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</si>
  <si>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</si>
  <si>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</si>
  <si>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</si>
  <si>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</si>
  <si>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</si>
  <si>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</si>
  <si>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</si>
  <si>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</si>
  <si>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</si>
  <si>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</si>
  <si>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</si>
  <si>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</si>
  <si>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</si>
  <si>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</si>
  <si>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</si>
  <si>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</si>
  <si>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</si>
  <si>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</si>
  <si>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</si>
  <si>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</si>
  <si>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</si>
  <si>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</si>
  <si>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</si>
  <si>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</si>
  <si>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</si>
  <si>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</si>
  <si>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</si>
  <si>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</si>
  <si>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</si>
  <si>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</si>
  <si>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</si>
  <si>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</si>
  <si>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</si>
  <si>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</si>
  <si>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</si>
  <si>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</si>
  <si>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</si>
  <si>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</si>
  <si>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</si>
  <si>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</si>
  <si>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</si>
  <si>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</si>
  <si>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</si>
  <si>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</si>
  <si>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</si>
  <si>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</si>
  <si>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</si>
  <si>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</si>
  <si>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</si>
  <si>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</si>
  <si>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</si>
  <si>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</si>
  <si>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</si>
  <si>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</si>
  <si>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</si>
  <si>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</si>
  <si>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</si>
  <si>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</si>
  <si>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</si>
  <si>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</si>
  <si>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</si>
  <si>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</si>
  <si>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</si>
  <si>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</si>
  <si>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</si>
  <si>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</si>
  <si>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</si>
  <si>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</si>
  <si>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</si>
  <si>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</si>
  <si>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</si>
  <si>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</si>
  <si>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</si>
  <si>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</si>
  <si>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</si>
  <si>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</si>
  <si>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</si>
  <si>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</si>
  <si>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</si>
  <si>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</si>
  <si>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</si>
  <si>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</si>
  <si>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</si>
  <si>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</si>
  <si>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</si>
  <si>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</si>
  <si>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</si>
  <si>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</si>
  <si>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</si>
  <si>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</si>
  <si>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</si>
  <si>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</si>
  <si>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</si>
  <si>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</si>
  <si>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</si>
  <si>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</si>
  <si>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</si>
  <si>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</si>
  <si>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</si>
  <si>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</si>
  <si>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</si>
  <si>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</si>
  <si>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</si>
  <si>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</si>
  <si>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</si>
  <si>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</si>
  <si>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</si>
  <si>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</si>
  <si>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</si>
  <si>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</si>
  <si>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</si>
  <si>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</si>
  <si>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</si>
  <si>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</si>
  <si>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</si>
  <si>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</si>
  <si>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</si>
  <si>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</si>
  <si>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</si>
  <si>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</si>
  <si>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</si>
  <si>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</si>
  <si>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</si>
  <si>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</si>
  <si>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</si>
  <si>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</si>
  <si>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</si>
  <si>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</si>
  <si>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</si>
  <si>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</si>
  <si>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</si>
  <si>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</si>
  <si>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</si>
  <si>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</si>
  <si>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</si>
  <si>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</si>
  <si>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</si>
  <si>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</si>
  <si>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</si>
  <si>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</si>
  <si>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</si>
  <si>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</si>
  <si>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</si>
  <si>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</si>
  <si>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</si>
  <si>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</si>
  <si>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</si>
  <si>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</si>
  <si>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</si>
  <si>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</si>
  <si>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</si>
  <si>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</si>
  <si>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</si>
  <si>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</si>
  <si>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</si>
  <si>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</si>
  <si>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</si>
  <si>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</si>
  <si>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</si>
  <si>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</si>
  <si>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</si>
  <si>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</si>
  <si>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</si>
  <si>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</si>
  <si>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</si>
  <si>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</si>
  <si>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</si>
  <si>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</si>
  <si>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</si>
  <si>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</si>
  <si>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</si>
  <si>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</si>
  <si>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</si>
  <si>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</si>
  <si>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</si>
  <si>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</si>
  <si>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</si>
  <si>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</si>
  <si>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</si>
  <si>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</si>
  <si>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</si>
  <si>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</si>
  <si>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</si>
  <si>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</si>
  <si>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</si>
  <si>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</si>
  <si>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</si>
  <si>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</si>
  <si>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</si>
  <si>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</si>
  <si>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</si>
  <si>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</si>
  <si>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</si>
  <si>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</si>
  <si>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</si>
  <si>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</si>
  <si>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</si>
  <si>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</si>
  <si>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</si>
  <si>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</si>
  <si>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</si>
  <si>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</si>
  <si>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</si>
  <si>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</si>
  <si>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</si>
  <si>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</si>
  <si>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</si>
  <si>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</si>
  <si>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</si>
  <si>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</si>
  <si>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</si>
  <si>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</si>
  <si>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</si>
  <si>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</si>
  <si>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</si>
  <si>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</si>
  <si>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</si>
  <si>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</si>
  <si>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</si>
  <si>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</si>
  <si>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</si>
  <si>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</si>
  <si>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</si>
  <si>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</si>
  <si>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</si>
  <si>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</si>
  <si>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</si>
  <si>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</si>
  <si>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</si>
  <si>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</si>
  <si>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</si>
  <si>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</si>
  <si>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</si>
  <si>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</si>
  <si>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</si>
  <si>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</si>
  <si>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</si>
  <si>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</si>
  <si>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</si>
  <si>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</si>
  <si>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</si>
  <si>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</si>
  <si>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</si>
  <si>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</si>
  <si>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</si>
  <si>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</si>
  <si>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</si>
  <si>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</si>
  <si>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</si>
  <si>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</si>
  <si>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</si>
  <si>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</si>
  <si>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</si>
  <si>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</si>
  <si>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</si>
  <si>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</si>
  <si>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</si>
  <si>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</si>
  <si>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</si>
  <si>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</si>
  <si>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</si>
  <si>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</si>
  <si>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</si>
  <si>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</si>
  <si>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</si>
  <si>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</si>
  <si>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</si>
  <si>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</si>
  <si>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</si>
  <si>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</si>
  <si>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</si>
  <si>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</si>
  <si>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</si>
  <si>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</si>
  <si>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</si>
  <si>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</si>
  <si>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</si>
  <si>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</si>
  <si>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</si>
  <si>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</si>
  <si>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</si>
  <si>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</si>
  <si>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</si>
  <si>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</si>
  <si>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</si>
  <si>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</si>
  <si>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</si>
  <si>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</si>
  <si>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</si>
  <si>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</si>
  <si>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</si>
  <si>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</si>
  <si>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</si>
  <si>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</si>
  <si>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</si>
  <si>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</si>
  <si>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</si>
  <si>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</si>
  <si>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</si>
  <si>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</si>
  <si>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</si>
  <si>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</si>
  <si>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</si>
  <si>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</si>
  <si>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</si>
  <si>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</si>
  <si>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</si>
  <si>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</si>
  <si>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</si>
  <si>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</si>
  <si>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</si>
  <si>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</si>
  <si>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</si>
  <si>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</si>
  <si>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</si>
  <si>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</si>
  <si>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</si>
  <si>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</si>
  <si>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</si>
  <si>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</si>
  <si>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</si>
  <si>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</si>
  <si>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</si>
  <si>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</si>
  <si>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</si>
  <si>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</si>
  <si>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</si>
  <si>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</si>
  <si>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</si>
  <si>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</si>
  <si>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</si>
  <si>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</si>
  <si>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</si>
  <si>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</si>
  <si>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</si>
  <si>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</si>
  <si>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</si>
  <si>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</si>
  <si>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</si>
  <si>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</si>
  <si>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</si>
  <si>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</si>
  <si>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</si>
  <si>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</si>
  <si>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</si>
  <si>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</si>
  <si>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</si>
  <si>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</si>
  <si>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</si>
  <si>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</si>
  <si>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</si>
  <si>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</si>
  <si>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</si>
  <si>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</si>
  <si>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</si>
  <si>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</si>
  <si>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</si>
  <si>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</si>
  <si>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</si>
  <si>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</si>
  <si>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</si>
  <si>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</si>
  <si>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</si>
  <si>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</si>
  <si>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</si>
  <si>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</si>
  <si>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</si>
  <si>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</si>
  <si>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</si>
  <si>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</si>
  <si>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</si>
  <si>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</si>
  <si>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</si>
  <si>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</si>
  <si>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</si>
  <si>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</si>
  <si>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</si>
  <si>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</si>
  <si>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</si>
  <si>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</si>
  <si>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</si>
  <si>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</si>
  <si>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</si>
  <si>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</si>
  <si>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</si>
  <si>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</si>
  <si>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</si>
  <si>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</si>
  <si>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</si>
  <si>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</si>
  <si>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</si>
  <si>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</si>
  <si>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</si>
  <si>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</si>
  <si>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</si>
  <si>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</si>
  <si>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</si>
  <si>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</si>
  <si>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</si>
  <si>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</si>
  <si>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</si>
  <si>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</si>
  <si>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</si>
  <si>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</si>
  <si>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</si>
  <si>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</si>
  <si>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</si>
  <si>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</si>
  <si>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</si>
  <si>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</si>
  <si>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</si>
  <si>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</si>
  <si>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</si>
  <si>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</si>
  <si>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</si>
  <si>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</si>
  <si>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</si>
  <si>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</si>
  <si>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</si>
  <si>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</si>
  <si>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</si>
  <si>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</si>
  <si>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</si>
  <si>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</si>
  <si>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</si>
  <si>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</si>
  <si>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</si>
  <si>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</si>
  <si>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</si>
  <si>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</si>
  <si>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</si>
  <si>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</si>
  <si>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</si>
  <si>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</si>
  <si>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</si>
  <si>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</si>
  <si>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</si>
  <si>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</si>
  <si>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</si>
  <si>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</si>
  <si>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</si>
  <si>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</si>
  <si>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</si>
  <si>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</si>
  <si>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</si>
  <si>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</si>
  <si>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</si>
  <si>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</si>
  <si>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</si>
  <si>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</si>
  <si>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</si>
  <si>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</si>
  <si>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</si>
  <si>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</si>
  <si>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</si>
  <si>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</si>
  <si>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</si>
  <si>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</si>
  <si>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</si>
  <si>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</si>
  <si>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</si>
  <si>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</si>
  <si>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</si>
  <si>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</si>
  <si>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</si>
  <si>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</si>
  <si>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</si>
  <si>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</si>
  <si>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</si>
  <si>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</si>
  <si>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</si>
  <si>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</si>
  <si>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</si>
  <si>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</si>
  <si>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</si>
  <si>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</si>
  <si>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</si>
  <si>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</si>
  <si>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</si>
  <si>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</si>
  <si>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</si>
  <si>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</si>
  <si>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</si>
  <si>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</si>
  <si>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</si>
  <si>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</si>
  <si>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</si>
  <si>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</si>
  <si>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</si>
  <si>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</si>
  <si>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</si>
  <si>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</si>
  <si>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</si>
  <si>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</si>
  <si>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</si>
  <si>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</si>
  <si>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</si>
  <si>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</si>
  <si>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</si>
  <si>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</si>
  <si>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</si>
  <si>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</si>
  <si>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</si>
  <si>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</si>
  <si>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</si>
  <si>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</si>
  <si>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</si>
  <si>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</si>
  <si>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</si>
  <si>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</si>
  <si>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</si>
  <si>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</si>
  <si>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</si>
  <si>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</si>
  <si>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</si>
  <si>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</si>
  <si>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</si>
  <si>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</si>
  <si>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</si>
  <si>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</si>
  <si>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</si>
  <si>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</si>
  <si>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</si>
  <si>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</si>
  <si>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</si>
  <si>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</si>
  <si>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</si>
  <si>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</si>
  <si>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</si>
  <si>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</si>
  <si>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</si>
  <si>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</si>
  <si>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</si>
  <si>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</si>
  <si>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</si>
  <si>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</si>
  <si>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</si>
  <si>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</si>
  <si>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</si>
  <si>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</si>
  <si>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</si>
  <si>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</si>
  <si>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</si>
  <si>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</si>
  <si>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</si>
  <si>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</si>
  <si>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</si>
  <si>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</si>
  <si>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</si>
  <si>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</si>
  <si>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</si>
  <si>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</si>
  <si>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</si>
  <si>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</si>
  <si>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</si>
  <si>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</si>
  <si>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</si>
  <si>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</si>
  <si>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</si>
  <si>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</si>
  <si>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</si>
  <si>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</si>
  <si>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</si>
  <si>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</si>
  <si>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</si>
  <si>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</si>
  <si>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</si>
  <si>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</si>
  <si>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</si>
  <si>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</si>
  <si>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</si>
  <si>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</si>
  <si>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</si>
  <si>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</si>
  <si>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</si>
  <si>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</si>
  <si>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</si>
  <si>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</si>
  <si>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</si>
  <si>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</si>
  <si>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</si>
  <si>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</si>
  <si>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</si>
  <si>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</si>
  <si>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</si>
  <si>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</si>
  <si>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</si>
  <si>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</si>
  <si>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</si>
  <si>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</si>
  <si>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</si>
  <si>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</si>
  <si>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</si>
  <si>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</si>
  <si>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</si>
  <si>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</si>
  <si>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</si>
  <si>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</si>
  <si>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</si>
  <si>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</si>
  <si>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</si>
  <si>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</si>
  <si>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</si>
  <si>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</si>
  <si>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</si>
  <si>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</si>
  <si>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</si>
  <si>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</si>
  <si>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</si>
  <si>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</si>
  <si>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</si>
  <si>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</si>
  <si>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</si>
  <si>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</si>
  <si>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</si>
  <si>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</si>
  <si>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</si>
  <si>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</si>
  <si>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</si>
  <si>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</si>
  <si>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</si>
  <si>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</si>
  <si>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</si>
  <si>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</si>
  <si>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</si>
  <si>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</si>
  <si>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</si>
  <si>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</si>
  <si>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</si>
  <si>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</si>
  <si>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</si>
  <si>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</si>
  <si>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</si>
  <si>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</si>
  <si>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</si>
  <si>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</si>
  <si>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</si>
  <si>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</si>
  <si>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</si>
  <si>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</si>
  <si>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</si>
  <si>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</si>
  <si>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</si>
  <si>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</si>
  <si>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</si>
  <si>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</si>
  <si>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</si>
  <si>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</si>
  <si>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</si>
  <si>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</si>
  <si>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</si>
  <si>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</si>
  <si>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</si>
  <si>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</si>
  <si>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</si>
  <si>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</si>
  <si>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</si>
  <si>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</si>
  <si>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</si>
  <si>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</si>
  <si>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</si>
  <si>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</si>
  <si>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</si>
  <si>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</si>
  <si>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</si>
  <si>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</si>
  <si>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</si>
  <si>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</si>
  <si>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</si>
  <si>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</si>
  <si>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</si>
  <si>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</si>
  <si>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</si>
  <si>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</si>
  <si>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</si>
  <si>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</si>
  <si>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</si>
  <si>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</si>
  <si>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</si>
  <si>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</si>
  <si>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</si>
  <si>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</si>
  <si>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</si>
  <si>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</si>
  <si>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</si>
  <si>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</si>
  <si>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</si>
  <si>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</si>
  <si>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</si>
  <si>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</si>
  <si>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</si>
  <si>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</si>
  <si>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</si>
  <si>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</si>
  <si>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</si>
  <si>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</si>
  <si>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</si>
  <si>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</si>
  <si>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</si>
  <si>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</si>
  <si>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</si>
  <si>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</si>
  <si>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</si>
  <si>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</si>
  <si>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</si>
  <si>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</si>
  <si>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</si>
  <si>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</si>
  <si>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</si>
  <si>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</si>
  <si>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</si>
  <si>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</si>
  <si>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</si>
  <si>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</si>
  <si>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</si>
  <si>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</si>
  <si>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</si>
  <si>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</si>
  <si>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</si>
  <si>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</si>
  <si>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</si>
  <si>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</si>
  <si>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</si>
  <si>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</si>
  <si>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</si>
  <si>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</si>
  <si>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</si>
  <si>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</si>
  <si>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</si>
  <si>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</si>
  <si>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</si>
  <si>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</si>
  <si>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</si>
  <si>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</si>
  <si>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</si>
  <si>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</si>
  <si>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</si>
  <si>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</si>
  <si>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</si>
  <si>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</si>
  <si>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</si>
  <si>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</si>
  <si>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</si>
  <si>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</si>
  <si>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</si>
  <si>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</si>
  <si>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</si>
  <si>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</si>
  <si>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</si>
  <si>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</si>
  <si>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</si>
  <si>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</si>
  <si>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</si>
  <si>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</si>
  <si>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</si>
  <si>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</si>
  <si>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</si>
  <si>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</si>
  <si>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</si>
  <si>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</si>
  <si>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</si>
  <si>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</si>
  <si>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</si>
  <si>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</si>
  <si>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</si>
  <si>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</si>
  <si>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</si>
  <si>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</si>
  <si>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</si>
  <si>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</si>
  <si>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</si>
  <si>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</si>
  <si>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</si>
  <si>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</si>
  <si>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</si>
  <si>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</si>
  <si>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</si>
  <si>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</si>
  <si>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</si>
  <si>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</si>
  <si>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</si>
  <si>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</si>
  <si>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</si>
  <si>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</si>
  <si>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</si>
  <si>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</si>
  <si>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</si>
  <si>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</si>
  <si>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</si>
  <si>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</si>
  <si>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</si>
  <si>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</si>
  <si>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</si>
  <si>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</si>
  <si>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</si>
  <si>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</si>
  <si>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</si>
  <si>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</si>
  <si>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</si>
  <si>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</si>
  <si>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</si>
  <si>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</si>
  <si>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</si>
  <si>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</si>
  <si>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</si>
  <si>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</si>
  <si>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</si>
  <si>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</si>
  <si>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</si>
  <si>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</si>
  <si>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</si>
  <si>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</si>
  <si>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</si>
  <si>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</si>
  <si>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</si>
  <si>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</si>
  <si>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</si>
  <si>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</si>
  <si>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</si>
  <si>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</si>
  <si>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</si>
  <si>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</si>
  <si>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</si>
  <si>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</si>
  <si>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</si>
  <si>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</si>
  <si>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</si>
  <si>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</si>
  <si>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</si>
  <si>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</si>
  <si>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</si>
  <si>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</si>
  <si>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</si>
  <si>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</si>
  <si>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</si>
  <si>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</si>
  <si>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</si>
  <si>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</si>
  <si>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</si>
  <si>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</si>
  <si>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</si>
  <si>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</si>
  <si>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</si>
  <si>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</si>
  <si>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</si>
  <si>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</si>
  <si>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</si>
  <si>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</si>
  <si>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</si>
  <si>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</si>
  <si>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</si>
  <si>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</si>
  <si>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</si>
  <si>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</si>
  <si>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</si>
  <si>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</si>
  <si>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</si>
  <si>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</si>
  <si>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</si>
  <si>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</si>
  <si>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</si>
  <si>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</si>
  <si>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</si>
  <si>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</si>
  <si>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</si>
  <si>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</si>
  <si>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</si>
  <si>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</si>
  <si>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</si>
  <si>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</si>
  <si>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</si>
  <si>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</si>
  <si>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</si>
  <si>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</si>
  <si>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</si>
  <si>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</si>
  <si>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</si>
  <si>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</si>
  <si>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</si>
  <si>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</si>
  <si>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</si>
  <si>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</si>
  <si>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</si>
  <si>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</si>
  <si>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</si>
  <si>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</si>
  <si>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</si>
  <si>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</si>
  <si>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</si>
  <si>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</si>
  <si>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</si>
  <si>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</si>
  <si>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</si>
  <si>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</si>
  <si>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</si>
  <si>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</si>
  <si>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</si>
  <si>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</si>
  <si>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</si>
  <si>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</si>
  <si>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</si>
  <si>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</si>
  <si>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</si>
  <si>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</si>
  <si>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</si>
  <si>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</si>
  <si>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</si>
  <si>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</si>
  <si>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</si>
  <si>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</si>
  <si>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</si>
  <si>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</si>
  <si>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</si>
  <si>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</si>
  <si>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</si>
  <si>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</si>
  <si>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</si>
  <si>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</si>
  <si>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</si>
  <si>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</si>
  <si>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</si>
  <si>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</si>
  <si>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</si>
  <si>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</si>
  <si>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</si>
  <si>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</si>
  <si>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</si>
  <si>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</si>
  <si>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</si>
  <si>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</si>
  <si>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</si>
  <si>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</si>
  <si>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</si>
  <si>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</si>
  <si>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</si>
  <si>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</si>
  <si>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</si>
  <si>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</si>
  <si>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</si>
  <si>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</si>
  <si>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</si>
  <si>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</si>
  <si>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</si>
  <si>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</si>
  <si>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</si>
  <si>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</si>
  <si>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</si>
  <si>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</si>
  <si>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</si>
  <si>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</si>
  <si>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</si>
  <si>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</si>
  <si>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</si>
  <si>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</si>
  <si>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</si>
  <si>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</si>
  <si>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</si>
  <si>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</si>
  <si>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</si>
  <si>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</si>
  <si>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</si>
  <si>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</si>
  <si>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</si>
  <si>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</si>
  <si>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</si>
  <si>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</si>
  <si>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</si>
  <si>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</si>
  <si>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</si>
  <si>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</si>
  <si>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</si>
  <si>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</si>
  <si>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</si>
  <si>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</si>
  <si>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</si>
  <si>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</si>
  <si>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</si>
  <si>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</si>
  <si>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</si>
  <si>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</si>
  <si>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</si>
  <si>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</si>
  <si>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</si>
  <si>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</si>
  <si>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</si>
  <si>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</si>
  <si>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</si>
  <si>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</si>
  <si>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</si>
  <si>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</si>
  <si>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</si>
  <si>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</si>
  <si>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</si>
  <si>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</si>
  <si>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</si>
  <si>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</si>
  <si>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</si>
  <si>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</si>
  <si>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</si>
  <si>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</si>
  <si>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</si>
  <si>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</si>
  <si>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</si>
  <si>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</si>
  <si>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</si>
  <si>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</si>
  <si>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</si>
  <si>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</si>
  <si>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</si>
  <si>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</si>
  <si>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</si>
  <si>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</si>
  <si>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</si>
  <si>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</si>
  <si>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</si>
  <si>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</si>
  <si>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</si>
  <si>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</si>
  <si>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</si>
  <si>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</si>
  <si>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</si>
  <si>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</si>
  <si>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</si>
  <si>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</si>
  <si>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</si>
  <si>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</si>
  <si>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</si>
  <si>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</si>
  <si>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</si>
  <si>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</si>
  <si>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</si>
  <si>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</si>
  <si>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</si>
  <si>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</si>
  <si>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</si>
  <si>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</si>
  <si>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</si>
  <si>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</si>
  <si>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</si>
  <si>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</si>
  <si>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</si>
  <si>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</si>
  <si>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</si>
  <si>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</si>
  <si>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</si>
  <si>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</si>
  <si>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</si>
  <si>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</si>
  <si>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</si>
  <si>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</si>
  <si>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</si>
  <si>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</si>
  <si>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</si>
  <si>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</si>
  <si>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</si>
  <si>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</si>
  <si>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</si>
  <si>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</si>
  <si>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</si>
  <si>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</si>
  <si>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</si>
  <si>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</si>
  <si>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</si>
  <si>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</si>
  <si>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</si>
  <si>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</si>
  <si>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</si>
  <si>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</si>
  <si>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</si>
  <si>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</si>
  <si>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</si>
  <si>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</si>
  <si>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</si>
  <si>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</si>
  <si>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</si>
  <si>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</si>
  <si>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</si>
  <si>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</si>
  <si>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</si>
  <si>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</si>
  <si>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</si>
  <si>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</si>
  <si>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</si>
  <si>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</si>
  <si>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</si>
  <si>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</si>
  <si>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</si>
  <si>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</si>
  <si>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</si>
  <si>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</si>
  <si>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</si>
  <si>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</si>
  <si>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</si>
  <si>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</si>
  <si>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</si>
  <si>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</si>
  <si>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</si>
  <si>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</si>
  <si>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</si>
  <si>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</si>
  <si>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</si>
  <si>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</si>
  <si>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</si>
  <si>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</si>
  <si>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</si>
  <si>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</si>
  <si>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</si>
  <si>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</si>
  <si>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</si>
  <si>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</si>
  <si>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</si>
  <si>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</si>
  <si>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</si>
  <si>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</si>
  <si>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</si>
  <si>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</si>
  <si>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</si>
  <si>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</si>
  <si>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</si>
  <si>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</si>
  <si>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</si>
  <si>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</si>
  <si>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</si>
  <si>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</si>
  <si>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</si>
  <si>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</si>
  <si>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</si>
  <si>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</si>
  <si>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</si>
  <si>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</si>
  <si>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</si>
  <si>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</si>
  <si>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</si>
  <si>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</si>
  <si>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</si>
  <si>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</si>
  <si>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</si>
  <si>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</si>
  <si>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</si>
  <si>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</si>
  <si>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</si>
  <si>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</si>
  <si>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</si>
  <si>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</si>
  <si>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</si>
  <si>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</si>
  <si>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</si>
  <si>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</si>
  <si>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</si>
  <si>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</si>
  <si>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</si>
  <si>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</si>
  <si>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</si>
  <si>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</si>
  <si>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</si>
  <si>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</si>
  <si>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</si>
  <si>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</si>
  <si>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</si>
  <si>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</si>
  <si>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</si>
  <si>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</si>
  <si>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</si>
  <si>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</si>
  <si>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</si>
  <si>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</si>
  <si>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</si>
  <si>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</si>
  <si>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</si>
  <si>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</si>
  <si>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</si>
  <si>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</si>
  <si>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</si>
  <si>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</si>
  <si>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</si>
  <si>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</si>
  <si>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</si>
  <si>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</si>
  <si>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</si>
  <si>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</si>
  <si>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</si>
  <si>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</si>
  <si>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</si>
  <si>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</si>
  <si>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</si>
  <si>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</si>
  <si>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</si>
  <si>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</si>
  <si>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</si>
  <si>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</si>
  <si>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</si>
  <si>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</si>
  <si>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</si>
  <si>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</si>
  <si>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</si>
  <si>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</si>
  <si>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</si>
  <si>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</si>
  <si>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</si>
  <si>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</si>
  <si>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</si>
  <si>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</si>
  <si>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</si>
  <si>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</si>
  <si>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</si>
  <si>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</si>
  <si>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</si>
  <si>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</si>
  <si>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</si>
  <si>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</si>
  <si>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</si>
  <si>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</si>
  <si>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</si>
  <si>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</si>
  <si>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</si>
  <si>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</si>
  <si>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</si>
  <si>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</si>
  <si>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</si>
  <si>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</si>
  <si>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</si>
  <si>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</si>
  <si>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</si>
  <si>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</si>
  <si>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</si>
  <si>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</si>
  <si>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</si>
  <si>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</si>
  <si>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</si>
  <si>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</si>
  <si>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</si>
  <si>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</si>
  <si>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</si>
  <si>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</si>
  <si>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</si>
  <si>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</si>
  <si>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</si>
  <si>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</si>
  <si>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</si>
  <si>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</si>
  <si>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</si>
  <si>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</si>
  <si>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</si>
  <si>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</si>
  <si>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</si>
  <si>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</si>
  <si>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</si>
  <si>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</si>
  <si>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</si>
  <si>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</si>
  <si>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</si>
  <si>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</si>
  <si>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</si>
  <si>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</si>
  <si>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</si>
  <si>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</si>
  <si>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</si>
  <si>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</si>
  <si>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</si>
  <si>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</si>
  <si>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</si>
  <si>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</si>
  <si>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</si>
  <si>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</si>
  <si>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</si>
  <si>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</si>
  <si>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</si>
  <si>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</si>
  <si>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</si>
  <si>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</si>
  <si>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</si>
  <si>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</si>
  <si>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</si>
  <si>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</si>
  <si>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</si>
  <si>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</si>
  <si>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</si>
  <si>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</si>
  <si>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</si>
  <si>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</si>
  <si>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</si>
  <si>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</si>
  <si>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</si>
  <si>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</si>
  <si>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</si>
  <si>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</si>
  <si>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</si>
  <si>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</si>
  <si>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</si>
  <si>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</si>
  <si>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</si>
  <si>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</si>
  <si>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</si>
  <si>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</si>
  <si>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</si>
  <si>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</si>
  <si>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</si>
  <si>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</si>
  <si>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</si>
  <si>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</si>
  <si>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</si>
  <si>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</si>
  <si>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</si>
  <si>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</si>
  <si>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</si>
  <si>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</si>
  <si>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</si>
  <si>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</si>
  <si>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</si>
  <si>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</si>
  <si>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</si>
  <si>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</si>
  <si>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</si>
  <si>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</si>
  <si>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</si>
  <si>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</si>
  <si>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</si>
  <si>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</si>
  <si>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</si>
  <si>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</si>
  <si>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</si>
  <si>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</si>
  <si>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</si>
  <si>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</si>
  <si>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</si>
  <si>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</si>
  <si>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</si>
  <si>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</si>
  <si>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</si>
  <si>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</si>
  <si>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</si>
  <si>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</si>
  <si>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</si>
  <si>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</si>
  <si>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</si>
  <si>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</si>
  <si>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</si>
  <si>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</si>
  <si>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</si>
  <si>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</si>
  <si>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</si>
  <si>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</si>
  <si>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</si>
  <si>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</si>
  <si>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</si>
  <si>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</si>
  <si>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</si>
  <si>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</si>
  <si>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</si>
  <si>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</si>
  <si>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</si>
  <si>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</si>
  <si>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</si>
  <si>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</si>
  <si>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</si>
  <si>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</si>
  <si>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</si>
  <si>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</si>
  <si>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</si>
  <si>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</si>
  <si>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</si>
  <si>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</si>
  <si>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</si>
  <si>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</si>
  <si>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</si>
  <si>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</si>
  <si>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</si>
  <si>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</si>
  <si>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</si>
  <si>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</si>
  <si>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</si>
  <si>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</si>
  <si>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</si>
  <si>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</si>
  <si>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</si>
  <si>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</si>
  <si>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</si>
  <si>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</si>
  <si>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</si>
  <si>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</si>
  <si>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</si>
  <si>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</si>
  <si>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</si>
  <si>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</si>
  <si>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</si>
  <si>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</si>
  <si>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</si>
  <si>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</si>
  <si>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</si>
  <si>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</si>
  <si>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</si>
  <si>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</si>
  <si>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</si>
  <si>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</si>
  <si>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</si>
  <si>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</si>
  <si>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</si>
  <si>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</si>
  <si>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</si>
  <si>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</si>
  <si>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</si>
  <si>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</si>
  <si>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</si>
  <si>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</si>
  <si>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</si>
  <si>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</si>
  <si>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</si>
  <si>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</si>
  <si>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</si>
  <si>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</si>
  <si>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</si>
  <si>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</si>
  <si>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</si>
  <si>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</si>
  <si>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</si>
  <si>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</si>
  <si>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</si>
  <si>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</si>
  <si>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</si>
  <si>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</si>
  <si>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</si>
  <si>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</si>
  <si>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</si>
  <si>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</si>
  <si>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</si>
  <si>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</si>
  <si>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</si>
  <si>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</si>
  <si>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</si>
  <si>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</si>
  <si>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</si>
  <si>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</si>
  <si>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</si>
  <si>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</si>
  <si>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</si>
  <si>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</si>
  <si>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</si>
  <si>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</si>
  <si>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</si>
  <si>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</si>
  <si>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</si>
  <si>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</si>
  <si>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</si>
  <si>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</si>
  <si>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</si>
  <si>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</si>
  <si>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</si>
  <si>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</si>
  <si>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</si>
  <si>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</si>
  <si>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</si>
  <si>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</si>
  <si>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</si>
  <si>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</si>
  <si>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</si>
  <si>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</si>
  <si>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</si>
  <si>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</si>
  <si>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</si>
  <si>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</si>
  <si>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</si>
  <si>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</si>
  <si>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</si>
  <si>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</si>
  <si>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</si>
  <si>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</si>
  <si>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</si>
  <si>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</si>
  <si>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</si>
  <si>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</si>
  <si>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</si>
  <si>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</si>
  <si>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</si>
  <si>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</si>
  <si>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</si>
  <si>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</si>
  <si>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</si>
  <si>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</si>
  <si>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</si>
  <si>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</si>
  <si>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</si>
  <si>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</si>
  <si>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</si>
  <si>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</si>
  <si>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</si>
  <si>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</si>
  <si>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</si>
  <si>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</si>
  <si>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</si>
  <si>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</si>
  <si>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</si>
  <si>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</si>
  <si>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</si>
  <si>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</si>
  <si>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</si>
  <si>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</si>
  <si>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</si>
  <si>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</si>
  <si>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</si>
  <si>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</si>
  <si>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</si>
  <si>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</si>
  <si>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</si>
  <si>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</si>
  <si>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</si>
  <si>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</si>
  <si>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</si>
  <si>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</si>
  <si>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</si>
  <si>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</si>
  <si>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</si>
  <si>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</si>
  <si>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</si>
  <si>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</si>
  <si>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</si>
  <si>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</si>
  <si>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</si>
  <si>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</si>
  <si>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</si>
  <si>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</si>
  <si>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</si>
  <si>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</si>
  <si>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</si>
  <si>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</si>
  <si>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</si>
  <si>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</si>
  <si>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</si>
  <si>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</si>
  <si>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</si>
  <si>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</si>
  <si>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</si>
  <si>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</si>
  <si>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</si>
  <si>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</si>
  <si>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</si>
  <si>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</si>
  <si>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</si>
  <si>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</si>
  <si>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</si>
  <si>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</si>
  <si>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</si>
  <si>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</si>
  <si>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</si>
  <si>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</si>
  <si>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</si>
  <si>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</si>
  <si>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</si>
  <si>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</si>
  <si>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</si>
  <si>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</si>
  <si>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</si>
  <si>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</si>
  <si>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</si>
  <si>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</si>
  <si>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</si>
  <si>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</si>
  <si>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</si>
  <si>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</si>
  <si>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</si>
  <si>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</si>
  <si>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</si>
  <si>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</si>
  <si>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</si>
  <si>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</si>
  <si>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</si>
  <si>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</si>
  <si>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</si>
  <si>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</si>
  <si>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</si>
  <si>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</si>
  <si>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</si>
  <si>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</si>
  <si>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</si>
  <si>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</si>
  <si>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</si>
  <si>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</si>
  <si>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</si>
  <si>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</si>
  <si>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</si>
  <si>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</si>
  <si>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</si>
  <si>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</si>
  <si>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</si>
  <si>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</si>
  <si>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</si>
  <si>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</si>
  <si>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</si>
  <si>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</si>
  <si>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</si>
  <si>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</si>
  <si>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</si>
  <si>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</si>
  <si>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</si>
  <si>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</si>
  <si>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</si>
  <si>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</si>
  <si>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</si>
  <si>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</si>
  <si>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</si>
  <si>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</si>
  <si>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</si>
  <si>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</si>
  <si>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</si>
  <si>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</si>
  <si>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</si>
  <si>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</si>
  <si>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</si>
  <si>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</si>
  <si>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</si>
  <si>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</si>
  <si>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</si>
  <si>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</si>
  <si>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</si>
  <si>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</si>
  <si>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</si>
  <si>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</si>
  <si>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</si>
  <si>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</si>
  <si>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</si>
  <si>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</si>
  <si>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</si>
  <si>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</si>
  <si>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</si>
  <si>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</si>
  <si>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</si>
  <si>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</si>
  <si>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</si>
  <si>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</si>
  <si>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</si>
  <si>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</si>
  <si>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</si>
  <si>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</si>
  <si>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</si>
  <si>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</si>
  <si>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</si>
  <si>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</si>
  <si>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</si>
  <si>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</si>
  <si>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</si>
  <si>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</si>
  <si>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</si>
  <si>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</si>
  <si>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</si>
  <si>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</si>
  <si>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</si>
  <si>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</si>
  <si>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</si>
  <si>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</si>
  <si>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</si>
  <si>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</si>
  <si>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</si>
  <si>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</si>
  <si>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</si>
  <si>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</si>
  <si>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</si>
  <si>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</si>
  <si>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</si>
  <si>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</si>
  <si>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</si>
  <si>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</si>
  <si>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</si>
  <si>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</si>
  <si>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</si>
  <si>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</si>
  <si>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</si>
  <si>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</si>
  <si>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</si>
  <si>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</si>
  <si>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</si>
  <si>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</si>
  <si>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</si>
  <si>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</si>
  <si>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</si>
  <si>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</si>
  <si>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</si>
  <si>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</si>
  <si>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</si>
  <si>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</si>
  <si>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</si>
  <si>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</si>
  <si>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</si>
  <si>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</si>
  <si>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</si>
  <si>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</si>
  <si>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</si>
  <si>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</si>
  <si>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</si>
  <si>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</si>
  <si>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</si>
  <si>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</si>
  <si>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</si>
  <si>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</si>
  <si>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</si>
  <si>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</si>
  <si>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</si>
  <si>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</si>
  <si>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</si>
  <si>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</si>
  <si>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</si>
  <si>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</si>
  <si>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</si>
  <si>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</si>
  <si>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</si>
  <si>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</si>
  <si>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</si>
  <si>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</si>
  <si>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</si>
  <si>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</si>
  <si>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</si>
  <si>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</si>
  <si>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</si>
  <si>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</si>
  <si>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</si>
  <si>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</si>
  <si>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</si>
  <si>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</si>
  <si>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</si>
  <si>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</si>
  <si>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</si>
  <si>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</si>
  <si>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</si>
  <si>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</si>
  <si>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</si>
  <si>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</si>
  <si>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</si>
  <si>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</si>
  <si>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</si>
  <si>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</si>
  <si>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</si>
  <si>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</si>
  <si>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</si>
  <si>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</si>
  <si>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</si>
  <si>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</si>
  <si>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</si>
  <si>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</si>
  <si>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</si>
  <si>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</si>
  <si>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</si>
  <si>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</si>
  <si>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</si>
  <si>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</si>
  <si>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</si>
  <si>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</si>
  <si>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</si>
  <si>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</si>
  <si>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</si>
  <si>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</si>
  <si>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</si>
  <si>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</si>
  <si>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</si>
  <si>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</si>
  <si>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</si>
  <si>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</si>
  <si>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</si>
  <si>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</si>
  <si>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</si>
  <si>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</si>
  <si>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</si>
  <si>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</si>
  <si>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</si>
  <si>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</si>
  <si>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</si>
  <si>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</si>
  <si>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</si>
  <si>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</si>
  <si>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</si>
  <si>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</si>
  <si>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</si>
  <si>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</si>
  <si>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</si>
  <si>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</si>
  <si>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</si>
  <si>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</si>
  <si>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</si>
  <si>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</si>
  <si>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</si>
  <si>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</si>
  <si>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</si>
  <si>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</si>
  <si>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</si>
  <si>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</si>
  <si>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</si>
  <si>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</si>
  <si>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</si>
  <si>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</si>
  <si>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</si>
  <si>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</si>
  <si>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</si>
  <si>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</si>
  <si>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</si>
  <si>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</si>
  <si>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</si>
  <si>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</si>
  <si>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</si>
  <si>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</si>
  <si>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</si>
  <si>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</si>
  <si>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</si>
  <si>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</si>
  <si>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</si>
  <si>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</si>
  <si>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</si>
  <si>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</si>
  <si>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</si>
  <si>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</si>
  <si>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</si>
  <si>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</si>
  <si>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</si>
  <si>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</si>
  <si>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</si>
  <si>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</si>
  <si>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</si>
  <si>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</si>
  <si>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</si>
  <si>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</si>
  <si>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</si>
  <si>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</si>
  <si>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</si>
  <si>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</si>
  <si>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</si>
  <si>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</si>
  <si>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</si>
  <si>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</si>
  <si>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</si>
  <si>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</si>
  <si>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</si>
  <si>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</si>
  <si>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</si>
  <si>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</si>
  <si>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</si>
  <si>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</si>
  <si>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</si>
  <si>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</si>
  <si>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</si>
  <si>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</si>
  <si>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</si>
  <si>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</si>
  <si>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</si>
  <si>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</si>
  <si>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</si>
  <si>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</si>
  <si>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</si>
  <si>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</si>
  <si>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</si>
  <si>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</si>
  <si>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</si>
  <si>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</si>
  <si>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</si>
  <si>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</si>
  <si>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</si>
  <si>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</si>
  <si>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</si>
  <si>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</si>
  <si>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</si>
  <si>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</si>
  <si>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</si>
  <si>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</si>
  <si>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</si>
  <si>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</si>
  <si>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</si>
  <si>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</si>
  <si>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</si>
  <si>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</si>
  <si>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</si>
  <si>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</si>
  <si>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</si>
  <si>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</si>
  <si>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</si>
  <si>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</si>
  <si>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</si>
  <si>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</si>
  <si>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</si>
  <si>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</si>
  <si>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</si>
  <si>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</si>
  <si>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</si>
  <si>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</si>
  <si>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</si>
  <si>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</si>
  <si>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</si>
  <si>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</si>
  <si>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</si>
  <si>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</si>
  <si>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</si>
  <si>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</si>
  <si>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</si>
  <si>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</si>
  <si>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</si>
  <si>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</si>
  <si>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</si>
  <si>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</si>
  <si>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</si>
  <si>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</si>
  <si>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</si>
  <si>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</si>
  <si>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</si>
  <si>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</si>
  <si>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</si>
  <si>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</si>
  <si>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</si>
  <si>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</si>
  <si>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</si>
  <si>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</si>
  <si>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</si>
  <si>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</si>
  <si>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</si>
  <si>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</si>
  <si>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</si>
  <si>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</si>
  <si>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</si>
  <si>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</si>
  <si>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</si>
  <si>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</si>
  <si>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</si>
  <si>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</si>
  <si>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</si>
  <si>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</si>
  <si>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</si>
  <si>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</si>
  <si>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</si>
  <si>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</si>
  <si>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</si>
  <si>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</si>
  <si>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</si>
  <si>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</si>
  <si>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</si>
  <si>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</si>
  <si>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</si>
  <si>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</si>
  <si>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</si>
  <si>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</si>
  <si>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</si>
  <si>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</si>
  <si>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</si>
  <si>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</si>
  <si>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</si>
  <si>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</si>
  <si>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</si>
  <si>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</si>
  <si>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</si>
  <si>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</si>
  <si>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</si>
  <si>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</si>
  <si>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</si>
  <si>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</si>
  <si>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</si>
  <si>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</si>
  <si>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</si>
  <si>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</si>
  <si>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</si>
  <si>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</si>
  <si>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</si>
  <si>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</si>
  <si>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</si>
  <si>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</si>
  <si>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</si>
  <si>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</si>
  <si>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</si>
  <si>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</si>
  <si>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</si>
  <si>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</si>
  <si>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</si>
  <si>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</si>
  <si>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</si>
  <si>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</si>
  <si>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</si>
  <si>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</si>
  <si>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</si>
  <si>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</si>
  <si>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</si>
  <si>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</si>
  <si>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</si>
  <si>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</si>
  <si>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</si>
  <si>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</si>
  <si>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</si>
  <si>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</si>
  <si>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</si>
  <si>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</si>
  <si>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</si>
  <si>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</si>
  <si>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</si>
  <si>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</si>
  <si>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</si>
  <si>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</si>
  <si>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</si>
  <si>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</si>
  <si>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</si>
  <si>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</si>
  <si>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</si>
  <si>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</si>
  <si>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</si>
  <si>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</si>
  <si>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</si>
  <si>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</si>
  <si>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</si>
  <si>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</si>
  <si>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</si>
  <si>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</si>
  <si>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</si>
  <si>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</si>
  <si>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</si>
  <si>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</si>
  <si>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</si>
  <si>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</si>
  <si>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</si>
  <si>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</si>
  <si>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</si>
  <si>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</si>
  <si>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</si>
  <si>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</si>
  <si>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</si>
  <si>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</si>
  <si>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</si>
  <si>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</si>
  <si>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</si>
  <si>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</si>
  <si>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</si>
  <si>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</si>
  <si>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</si>
  <si>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</si>
  <si>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</si>
  <si>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</si>
  <si>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</si>
  <si>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</si>
  <si>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</si>
  <si>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</si>
  <si>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</si>
  <si>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</si>
  <si>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</si>
  <si>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</si>
  <si>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</si>
  <si>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</si>
  <si>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</si>
  <si>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</si>
  <si>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</si>
  <si>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</si>
  <si>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</si>
  <si>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</si>
  <si>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</si>
  <si>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</si>
  <si>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</si>
  <si>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</si>
  <si>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</si>
  <si>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</si>
  <si>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</si>
  <si>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</si>
  <si>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</si>
  <si>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</si>
  <si>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</si>
  <si>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</si>
  <si>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</si>
  <si>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</si>
  <si>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</si>
  <si>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</si>
  <si>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</si>
  <si>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</si>
  <si>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</si>
  <si>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</si>
  <si>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</si>
  <si>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</si>
  <si>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</si>
  <si>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</si>
  <si>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</si>
  <si>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</si>
  <si>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</si>
  <si>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</si>
  <si>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</si>
  <si>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</si>
  <si>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</si>
  <si>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</si>
  <si>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</si>
  <si>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</si>
  <si>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</si>
  <si>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</si>
  <si>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</si>
  <si>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</si>
  <si>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</si>
  <si>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</si>
  <si>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</si>
  <si>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</si>
  <si>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</si>
  <si>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</si>
  <si>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</si>
  <si>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</si>
  <si>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</si>
  <si>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</si>
  <si>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</si>
  <si>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</si>
  <si>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</si>
  <si>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</si>
  <si>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</si>
  <si>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</si>
  <si>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</si>
  <si>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</si>
  <si>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</si>
  <si>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</si>
  <si>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</si>
  <si>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</si>
  <si>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</si>
  <si>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</si>
  <si>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</si>
  <si>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</si>
  <si>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</si>
  <si>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</si>
  <si>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</si>
  <si>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</si>
  <si>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</si>
  <si>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</si>
  <si>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</si>
  <si>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</si>
  <si>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</si>
  <si>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</si>
  <si>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</si>
  <si>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</si>
  <si>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</si>
  <si>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</si>
  <si>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</si>
  <si>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</si>
  <si>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</si>
  <si>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</si>
  <si>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</si>
  <si>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</si>
  <si>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</si>
  <si>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</si>
  <si>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</si>
  <si>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</si>
  <si>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</si>
  <si>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</si>
  <si>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</si>
  <si>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</si>
  <si>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</si>
  <si>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</si>
  <si>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</si>
  <si>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</si>
  <si>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</si>
  <si>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</si>
  <si>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</si>
  <si>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</si>
  <si>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</si>
  <si>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</si>
  <si>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</si>
  <si>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</si>
  <si>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</si>
  <si>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</si>
  <si>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</si>
  <si>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</si>
  <si>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</si>
  <si>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</si>
  <si>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</si>
  <si>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</si>
  <si>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</si>
  <si>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</si>
  <si>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</si>
  <si>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</si>
  <si>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</si>
  <si>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</si>
  <si>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</si>
  <si>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</si>
  <si>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</si>
  <si>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</si>
  <si>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</si>
  <si>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</si>
  <si>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</si>
  <si>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</si>
  <si>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</si>
  <si>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</si>
  <si>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</si>
  <si>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</si>
  <si>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</si>
  <si>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</si>
  <si>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</si>
  <si>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</si>
  <si>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</si>
  <si>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</si>
  <si>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</si>
  <si>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</si>
  <si>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</si>
  <si>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</si>
  <si>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</si>
  <si>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</si>
  <si>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</si>
  <si>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</si>
  <si>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</si>
  <si>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</si>
  <si>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</si>
  <si>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</si>
  <si>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</si>
  <si>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</si>
  <si>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</si>
  <si>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</si>
  <si>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</si>
  <si>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</si>
  <si>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</si>
  <si>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</si>
  <si>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</si>
  <si>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</si>
  <si>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</si>
  <si>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</si>
  <si>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</si>
  <si>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</si>
  <si>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</si>
  <si>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</si>
  <si>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</si>
  <si>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</si>
  <si>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</si>
  <si>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</si>
  <si>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</si>
  <si>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</si>
  <si>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</si>
  <si>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</si>
  <si>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</si>
  <si>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</si>
  <si>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</si>
  <si>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</si>
  <si>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</si>
  <si>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</si>
  <si>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</si>
  <si>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</si>
  <si>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</si>
  <si>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</si>
  <si>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</si>
  <si>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</si>
  <si>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</si>
  <si>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</si>
  <si>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</si>
  <si>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</si>
  <si>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</si>
  <si>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</si>
  <si>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</si>
  <si>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</si>
  <si>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</si>
  <si>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</si>
  <si>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</si>
  <si>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</si>
  <si>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</si>
  <si>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</si>
  <si>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</si>
  <si>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</si>
  <si>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</si>
  <si>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</si>
  <si>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</si>
  <si>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</si>
  <si>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</si>
  <si>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</si>
  <si>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</si>
  <si>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</si>
  <si>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</si>
  <si>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</si>
  <si>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</si>
  <si>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</si>
  <si>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</si>
  <si>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</si>
  <si>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</si>
  <si>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</si>
  <si>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</si>
  <si>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</si>
  <si>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</si>
  <si>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</si>
  <si>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</si>
  <si>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</si>
  <si>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</si>
  <si>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</si>
  <si>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</si>
  <si>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</si>
  <si>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</si>
  <si>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</si>
  <si>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</si>
  <si>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</si>
  <si>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</si>
  <si>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</si>
  <si>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</si>
  <si>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</si>
  <si>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</si>
  <si>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</si>
  <si>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</si>
  <si>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</si>
  <si>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</si>
  <si>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</si>
  <si>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</si>
  <si>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</si>
  <si>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</si>
  <si>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</si>
  <si>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</si>
  <si>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</si>
  <si>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</si>
  <si>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</si>
  <si>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</si>
  <si>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</si>
  <si>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</si>
  <si>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</si>
  <si>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</si>
  <si>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</si>
  <si>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</si>
  <si>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</si>
  <si>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</si>
  <si>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</si>
  <si>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</si>
  <si>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</si>
  <si>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</si>
  <si>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</si>
  <si>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</si>
  <si>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</si>
  <si>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</si>
  <si>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</si>
  <si>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</si>
  <si>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</si>
  <si>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</si>
  <si>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</si>
  <si>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</si>
  <si>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</si>
  <si>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</si>
  <si>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</si>
  <si>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</si>
  <si>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</si>
  <si>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</si>
  <si>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</si>
  <si>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</si>
  <si>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</si>
  <si>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</si>
  <si>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</si>
  <si>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</si>
  <si>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</si>
  <si>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</si>
  <si>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</si>
  <si>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</si>
  <si>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</si>
  <si>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</si>
  <si>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</si>
  <si>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</si>
  <si>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</si>
  <si>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</si>
  <si>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</si>
  <si>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</si>
  <si>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</si>
  <si>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</si>
  <si>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</si>
  <si>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</si>
  <si>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</si>
  <si>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</si>
  <si>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</si>
  <si>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</si>
  <si>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</si>
  <si>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</si>
  <si>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</si>
  <si>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</si>
  <si>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</si>
  <si>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</si>
  <si>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</si>
  <si>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</si>
  <si>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</si>
  <si>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</si>
  <si>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</si>
  <si>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</si>
  <si>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</si>
  <si>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</si>
  <si>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</si>
  <si>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</si>
  <si>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</si>
  <si>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</si>
  <si>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</si>
  <si>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</si>
  <si>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</si>
  <si>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</si>
  <si>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</si>
  <si>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</si>
  <si>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</si>
  <si>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</si>
  <si>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</si>
  <si>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</si>
  <si>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</si>
  <si>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</si>
  <si>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</si>
  <si>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</si>
  <si>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</si>
  <si>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</si>
  <si>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</si>
  <si>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</si>
  <si>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</si>
  <si>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</si>
  <si>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</si>
  <si>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</si>
  <si>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</si>
  <si>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</si>
  <si>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</si>
  <si>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</si>
  <si>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</si>
  <si>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</si>
  <si>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</si>
  <si>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</si>
  <si>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</si>
  <si>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</si>
  <si>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</si>
  <si>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</si>
  <si>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</si>
  <si>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</si>
  <si>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</si>
  <si>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</si>
  <si>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</si>
  <si>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</si>
  <si>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</si>
  <si>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</si>
  <si>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</si>
  <si>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</si>
  <si>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</si>
  <si>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</si>
  <si>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</si>
  <si>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</si>
  <si>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</si>
  <si>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</si>
  <si>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</si>
  <si>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</si>
  <si>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</si>
  <si>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</si>
  <si>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</si>
  <si>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</si>
  <si>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</si>
  <si>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</si>
  <si>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</si>
  <si>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</si>
  <si>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</si>
  <si>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</si>
  <si>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</si>
  <si>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</si>
  <si>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</si>
  <si>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</si>
  <si>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</si>
  <si>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</si>
  <si>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</si>
  <si>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</si>
  <si>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</si>
  <si>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</si>
  <si>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</si>
  <si>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</si>
  <si>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</si>
  <si>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</si>
  <si>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</si>
  <si>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</si>
  <si>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</si>
  <si>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</si>
  <si>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</si>
  <si>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</si>
  <si>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</si>
  <si>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</si>
  <si>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</si>
  <si>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</si>
  <si>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</si>
  <si>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</si>
  <si>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</si>
  <si>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</si>
  <si>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</si>
  <si>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</si>
  <si>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</si>
  <si>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</si>
  <si>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</si>
  <si>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</si>
  <si>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</si>
  <si>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</si>
  <si>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</si>
  <si>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</si>
  <si>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</si>
  <si>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</si>
  <si>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</si>
  <si>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</si>
  <si>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</si>
  <si>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</si>
  <si>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</si>
  <si>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</si>
  <si>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</si>
  <si>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</si>
  <si>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</si>
  <si>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</si>
  <si>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</si>
  <si>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</si>
  <si>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</si>
  <si>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</si>
  <si>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</si>
  <si>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</si>
  <si>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</si>
  <si>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</si>
  <si>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</si>
  <si>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</si>
  <si>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</si>
  <si>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</si>
  <si>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</si>
  <si>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</si>
  <si>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</si>
  <si>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</si>
  <si>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</si>
  <si>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</si>
  <si>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</si>
  <si>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</si>
  <si>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</si>
  <si>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</si>
  <si>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</si>
  <si>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</si>
  <si>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</si>
  <si>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</si>
  <si>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</si>
  <si>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</si>
  <si>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</si>
  <si>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</si>
  <si>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</si>
  <si>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</si>
  <si>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</si>
  <si>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</si>
  <si>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</si>
  <si>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</si>
  <si>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</si>
  <si>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</si>
  <si>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</si>
  <si>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</si>
  <si>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</si>
  <si>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</si>
  <si>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</si>
  <si>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</si>
  <si>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</si>
  <si>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</si>
  <si>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</si>
  <si>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</si>
  <si>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</si>
  <si>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</si>
  <si>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</si>
  <si>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</si>
  <si>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</si>
  <si>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</si>
  <si>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</si>
  <si>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</si>
  <si>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</si>
  <si>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</si>
  <si>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</si>
  <si>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</si>
  <si>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</si>
  <si>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</si>
  <si>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</si>
  <si>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</si>
  <si>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</si>
  <si>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</si>
  <si>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</si>
  <si>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</si>
  <si>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</si>
  <si>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</si>
  <si>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</si>
  <si>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</si>
  <si>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</si>
  <si>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</si>
  <si>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</si>
  <si>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</si>
  <si>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</si>
  <si>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</si>
  <si>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</si>
  <si>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</si>
  <si>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</si>
  <si>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</si>
  <si>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</si>
  <si>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</si>
  <si>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</si>
  <si>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</si>
  <si>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</si>
  <si>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</si>
  <si>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</si>
  <si>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</si>
  <si>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</si>
  <si>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</si>
  <si>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</si>
  <si>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</si>
  <si>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</si>
  <si>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</si>
  <si>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</si>
  <si>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</si>
  <si>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</si>
  <si>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</si>
  <si>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</si>
  <si>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</si>
  <si>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</si>
  <si>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</si>
  <si>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</si>
  <si>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</si>
  <si>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</si>
  <si>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</si>
  <si>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</si>
  <si>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</si>
  <si>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</si>
  <si>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</si>
  <si>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</si>
  <si>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</si>
  <si>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</si>
  <si>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</si>
  <si>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</si>
  <si>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</si>
  <si>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</si>
  <si>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</si>
  <si>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</si>
  <si>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</si>
  <si>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</si>
  <si>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</si>
  <si>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</si>
  <si>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</si>
  <si>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</si>
  <si>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</si>
  <si>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</si>
  <si>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</si>
  <si>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</si>
  <si>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</si>
  <si>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</si>
  <si>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</si>
  <si>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</si>
  <si>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</si>
  <si>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</si>
  <si>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</si>
  <si>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</si>
  <si>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</si>
  <si>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</si>
  <si>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</si>
  <si>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</si>
  <si>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</si>
  <si>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</si>
  <si>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</si>
  <si>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</si>
  <si>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</si>
  <si>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</si>
  <si>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</si>
  <si>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</si>
  <si>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</si>
  <si>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</si>
  <si>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</si>
  <si>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</si>
  <si>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</si>
  <si>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</si>
  <si>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</si>
  <si>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</si>
  <si>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</si>
  <si>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</si>
  <si>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</si>
  <si>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</si>
  <si>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</si>
  <si>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</si>
  <si>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</si>
  <si>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</si>
  <si>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</si>
  <si>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</si>
  <si>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</si>
  <si>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</si>
  <si>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</si>
  <si>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</si>
  <si>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</si>
  <si>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</si>
  <si>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</si>
  <si>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</si>
  <si>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</si>
  <si>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</si>
  <si>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</si>
  <si>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</si>
  <si>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</si>
  <si>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</si>
  <si>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</si>
  <si>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</si>
  <si>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</si>
  <si>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</si>
  <si>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</si>
  <si>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</si>
  <si>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</si>
  <si>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</si>
  <si>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</si>
  <si>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</si>
  <si>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</si>
  <si>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</si>
  <si>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</si>
  <si>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</si>
  <si>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</si>
  <si>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</si>
  <si>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</si>
  <si>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</si>
  <si>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</si>
  <si>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</si>
  <si>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</si>
  <si>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</si>
  <si>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</si>
  <si>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</si>
  <si>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</si>
  <si>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</si>
  <si>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</si>
  <si>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</si>
  <si>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</si>
  <si>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</si>
  <si>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</si>
  <si>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</si>
  <si>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</si>
  <si>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</si>
  <si>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</si>
  <si>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</si>
  <si>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</si>
  <si>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</si>
  <si>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</si>
  <si>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</si>
  <si>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</si>
  <si>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</si>
  <si>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</si>
  <si>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</si>
  <si>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</si>
  <si>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</si>
  <si>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</si>
  <si>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</si>
  <si>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</si>
  <si>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</si>
  <si>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</si>
  <si>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</si>
  <si>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</si>
  <si>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</si>
  <si>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</si>
  <si>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</si>
  <si>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</si>
  <si>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</si>
  <si>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</si>
  <si>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</si>
  <si>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</si>
  <si>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</si>
  <si>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</si>
  <si>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</si>
  <si>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</si>
  <si>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</si>
  <si>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</si>
  <si>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</si>
  <si>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</si>
  <si>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</si>
  <si>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</si>
  <si>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</si>
  <si>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</si>
  <si>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</si>
  <si>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</si>
  <si>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</si>
  <si>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</si>
  <si>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</si>
  <si>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</si>
  <si>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</si>
  <si>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</si>
  <si>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</si>
  <si>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</si>
  <si>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</si>
  <si>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</si>
  <si>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</si>
  <si>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</si>
  <si>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</si>
  <si>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</si>
  <si>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</si>
  <si>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</si>
  <si>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</si>
  <si>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</si>
  <si>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</si>
  <si>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</si>
  <si>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</si>
  <si>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</si>
  <si>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</si>
  <si>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</si>
  <si>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</si>
  <si>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</si>
  <si>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</si>
  <si>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</si>
  <si>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</si>
  <si>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</si>
  <si>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</si>
  <si>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</si>
  <si>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</si>
  <si>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</si>
  <si>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</si>
  <si>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</si>
  <si>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</si>
  <si>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</si>
  <si>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</si>
  <si>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</si>
  <si>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</si>
  <si>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</si>
  <si>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</si>
  <si>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</si>
  <si>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</si>
  <si>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</si>
  <si>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</si>
  <si>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</si>
  <si>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</si>
  <si>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</si>
  <si>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</si>
  <si>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</si>
  <si>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</si>
  <si>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</si>
  <si>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</si>
  <si>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</si>
  <si>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</si>
  <si>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</si>
  <si>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</si>
  <si>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</si>
  <si>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</si>
  <si>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</si>
  <si>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</si>
  <si>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</si>
  <si>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</si>
  <si>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</si>
  <si>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</si>
  <si>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</si>
  <si>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</si>
  <si>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</si>
  <si>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</si>
  <si>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</si>
  <si>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</si>
  <si>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</si>
  <si>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</si>
  <si>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</si>
  <si>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</si>
  <si>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</si>
  <si>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</si>
  <si>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</si>
  <si>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</si>
  <si>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</si>
  <si>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</si>
  <si>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</si>
  <si>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</si>
  <si>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</si>
  <si>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</si>
  <si>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</si>
  <si>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</si>
  <si>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</si>
  <si>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</si>
  <si>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</si>
  <si>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</si>
  <si>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</si>
  <si>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</si>
  <si>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</si>
  <si>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</si>
  <si>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</si>
  <si>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</si>
  <si>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</si>
  <si>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</si>
  <si>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</si>
  <si>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</si>
  <si>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</si>
  <si>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</si>
  <si>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</si>
  <si>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</si>
  <si>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</si>
  <si>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</si>
  <si>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</si>
  <si>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</si>
  <si>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</si>
  <si>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</si>
  <si>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</si>
  <si>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</si>
  <si>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</si>
  <si>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</si>
  <si>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</si>
  <si>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</si>
  <si>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</si>
  <si>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</si>
  <si>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</si>
  <si>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</si>
  <si>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</si>
  <si>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</si>
  <si>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</si>
  <si>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</si>
  <si>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</si>
  <si>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</si>
  <si>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</si>
  <si>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</si>
  <si>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</si>
  <si>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</si>
  <si>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</si>
  <si>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</si>
  <si>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</si>
  <si>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</si>
  <si>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</si>
  <si>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</si>
  <si>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</si>
  <si>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</si>
  <si>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</si>
  <si>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</si>
  <si>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</si>
  <si>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</si>
  <si>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</si>
  <si>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</si>
  <si>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</si>
  <si>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</si>
  <si>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</si>
  <si>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</si>
  <si>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</si>
  <si>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</si>
  <si>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</si>
  <si>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</si>
  <si>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</si>
  <si>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</si>
  <si>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</si>
  <si>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</si>
  <si>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</si>
  <si>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</si>
  <si>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</si>
  <si>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</si>
  <si>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</si>
  <si>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</si>
  <si>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</si>
  <si>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</si>
  <si>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</si>
  <si>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</si>
  <si>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</si>
  <si>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</si>
  <si>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</si>
  <si>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</si>
  <si>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</si>
  <si>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</si>
  <si>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</si>
  <si>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</si>
  <si>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</si>
  <si>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</si>
  <si>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</si>
  <si>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</si>
  <si>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</si>
  <si>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</si>
  <si>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</si>
  <si>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</si>
  <si>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</si>
  <si>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</si>
  <si>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</si>
  <si>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</si>
  <si>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</si>
  <si>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</si>
  <si>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</si>
  <si>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</si>
  <si>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</si>
  <si>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</si>
  <si>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</si>
  <si>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</si>
  <si>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</si>
  <si>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</si>
  <si>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</si>
  <si>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</si>
  <si>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</si>
  <si>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</si>
  <si>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</si>
  <si>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</si>
  <si>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</si>
  <si>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</si>
  <si>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</si>
  <si>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</si>
  <si>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</si>
  <si>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</si>
  <si>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</si>
  <si>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</si>
  <si>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</si>
  <si>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</si>
  <si>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</si>
  <si>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</si>
  <si>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</si>
  <si>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</si>
  <si>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</si>
  <si>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</si>
  <si>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</si>
  <si>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</si>
  <si>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</si>
  <si>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</si>
  <si>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</si>
  <si>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</si>
  <si>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</si>
  <si>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</si>
  <si>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</si>
  <si>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</si>
  <si>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</si>
  <si>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</si>
  <si>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</si>
  <si>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</si>
  <si>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</si>
  <si>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</si>
  <si>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</si>
  <si>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</si>
  <si>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</si>
  <si>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</si>
  <si>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</si>
  <si>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</si>
  <si>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</si>
  <si>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</si>
  <si>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</si>
  <si>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</si>
  <si>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</si>
  <si>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</si>
  <si>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</si>
  <si>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</si>
  <si>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</si>
  <si>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</si>
  <si>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</si>
  <si>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</si>
  <si>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</si>
  <si>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</si>
  <si>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</si>
  <si>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</si>
  <si>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</si>
  <si>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</si>
  <si>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</si>
  <si>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</si>
  <si>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</si>
  <si>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</si>
  <si>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</si>
  <si>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</si>
  <si>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</si>
  <si>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</si>
  <si>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</si>
  <si>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</si>
  <si>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</si>
  <si>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</si>
  <si>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</si>
  <si>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</si>
  <si>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</si>
  <si>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</si>
  <si>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</si>
  <si>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</si>
  <si>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</si>
  <si>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</si>
  <si>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</si>
  <si>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</si>
  <si>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</si>
  <si>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</si>
  <si>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</si>
  <si>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</si>
  <si>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</si>
  <si>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</si>
  <si>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</si>
  <si>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</si>
  <si>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</si>
  <si>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</si>
  <si>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</si>
  <si>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</si>
  <si>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</si>
  <si>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</si>
  <si>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</si>
  <si>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</si>
  <si>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</si>
  <si>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</si>
  <si>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</si>
  <si>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</si>
  <si>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</si>
  <si>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</si>
  <si>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</si>
  <si>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</si>
  <si>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</si>
  <si>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</si>
  <si>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</si>
  <si>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</si>
  <si>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</si>
  <si>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</si>
  <si>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</si>
  <si>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</si>
  <si>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</si>
  <si>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</si>
  <si>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</si>
  <si>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</si>
  <si>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</si>
  <si>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</si>
  <si>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</si>
  <si>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</si>
  <si>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</si>
  <si>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</si>
  <si>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</si>
  <si>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</si>
  <si>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</si>
  <si>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</si>
  <si>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</si>
  <si>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</si>
  <si>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</si>
  <si>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</si>
  <si>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</si>
  <si>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</si>
  <si>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</si>
  <si>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</si>
  <si>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</si>
  <si>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</si>
  <si>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</si>
  <si>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</si>
  <si>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</si>
  <si>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</si>
  <si>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</si>
  <si>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</si>
  <si>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</si>
  <si>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</si>
  <si>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</si>
  <si>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</si>
  <si>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</si>
  <si>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</si>
  <si>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</si>
  <si>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</si>
  <si>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</si>
  <si>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</si>
  <si>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</si>
  <si>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</si>
  <si>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</si>
  <si>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</si>
  <si>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</si>
  <si>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</si>
  <si>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</si>
  <si>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</si>
  <si>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</si>
  <si>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</si>
  <si>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</si>
  <si>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</si>
  <si>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</si>
  <si>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</si>
  <si>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</si>
  <si>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</si>
  <si>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</si>
  <si>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</si>
  <si>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</si>
  <si>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</si>
  <si>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</si>
  <si>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</si>
  <si>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</si>
  <si>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</si>
  <si>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</si>
  <si>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</si>
  <si>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</si>
  <si>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</si>
  <si>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</si>
  <si>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</si>
  <si>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</si>
  <si>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</si>
  <si>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</si>
  <si>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</si>
  <si>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</si>
  <si>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</si>
  <si>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</si>
  <si>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</si>
  <si>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</si>
  <si>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</si>
  <si>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</si>
  <si>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</si>
  <si>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</si>
  <si>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</si>
  <si>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</si>
  <si>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</si>
  <si>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</si>
  <si>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</si>
  <si>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</si>
  <si>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</si>
  <si>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</si>
  <si>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</si>
  <si>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</si>
  <si>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</si>
  <si>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</si>
  <si>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</si>
  <si>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</si>
  <si>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</si>
  <si>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</si>
  <si>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</si>
  <si>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</si>
  <si>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</si>
  <si>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</si>
  <si>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</si>
  <si>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</si>
  <si>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</si>
  <si>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</si>
  <si>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</si>
  <si>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</si>
  <si>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</si>
  <si>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</si>
  <si>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</si>
  <si>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</si>
  <si>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</si>
  <si>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</si>
  <si>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</si>
  <si>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</si>
  <si>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</si>
  <si>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</si>
  <si>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</si>
  <si>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</si>
  <si>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</si>
  <si>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</si>
  <si>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</si>
  <si>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</si>
  <si>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</si>
  <si>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</si>
  <si>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</si>
  <si>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</si>
  <si>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</si>
  <si>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</si>
  <si>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</si>
  <si>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</si>
  <si>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</si>
  <si>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</si>
  <si>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</si>
  <si>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</si>
  <si>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</si>
  <si>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</si>
  <si>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</si>
  <si>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</si>
  <si>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</si>
  <si>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</si>
  <si>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</si>
  <si>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</si>
  <si>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</si>
  <si>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</si>
  <si>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</si>
  <si>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</si>
  <si>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</si>
  <si>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</si>
  <si>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</si>
  <si>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</si>
  <si>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</si>
  <si>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</si>
  <si>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</si>
  <si>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</si>
  <si>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</si>
  <si>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</si>
  <si>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</si>
  <si>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</si>
  <si>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</si>
  <si>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</si>
  <si>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</si>
  <si>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</si>
  <si>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</si>
  <si>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</si>
  <si>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</si>
  <si>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</si>
  <si>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</si>
  <si>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</si>
  <si>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</si>
  <si>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</si>
  <si>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</si>
  <si>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</si>
  <si>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</si>
  <si>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</si>
  <si>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</si>
  <si>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</si>
  <si>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</si>
  <si>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</si>
  <si>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</si>
  <si>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</si>
  <si>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</si>
  <si>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</si>
  <si>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</si>
  <si>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</si>
  <si>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</si>
  <si>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</si>
  <si>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</si>
  <si>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</si>
  <si>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</si>
  <si>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</si>
  <si>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</si>
  <si>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</si>
  <si>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</si>
  <si>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</si>
  <si>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</si>
  <si>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</si>
  <si>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</si>
  <si>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</si>
  <si>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</si>
  <si>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</si>
  <si>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</si>
  <si>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</si>
  <si>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</si>
  <si>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</si>
  <si>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</si>
  <si>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</si>
  <si>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</si>
  <si>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</si>
  <si>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</si>
  <si>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</si>
  <si>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</si>
  <si>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</si>
  <si>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</si>
  <si>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</si>
  <si>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</si>
  <si>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</si>
  <si>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</si>
  <si>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</si>
  <si>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</si>
  <si>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</si>
  <si>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</si>
  <si>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</si>
  <si>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</si>
  <si>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</si>
  <si>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</si>
  <si>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</si>
  <si>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</si>
  <si>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</si>
  <si>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</si>
  <si>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</si>
  <si>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</si>
  <si>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</si>
  <si>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</si>
  <si>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</si>
  <si>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</si>
  <si>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</si>
  <si>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</si>
  <si>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</si>
  <si>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</si>
  <si>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</si>
  <si>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</si>
  <si>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</si>
  <si>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</si>
  <si>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</si>
  <si>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</si>
  <si>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</si>
  <si>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</si>
  <si>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</si>
  <si>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</si>
  <si>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</si>
  <si>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</si>
  <si>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</si>
  <si>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</si>
  <si>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</si>
  <si>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</si>
  <si>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</si>
  <si>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</si>
  <si>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</si>
  <si>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</si>
  <si>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</si>
  <si>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</si>
  <si>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</si>
  <si>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</si>
  <si>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</si>
  <si>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</si>
  <si>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</si>
  <si>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</si>
  <si>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</si>
  <si>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</si>
  <si>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</si>
  <si>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</si>
  <si>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</si>
  <si>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</si>
  <si>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</si>
  <si>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</si>
  <si>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</si>
  <si>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</si>
  <si>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</si>
  <si>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</si>
  <si>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</si>
  <si>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</si>
  <si>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</si>
  <si>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</si>
  <si>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</si>
  <si>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</si>
  <si>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</si>
  <si>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</si>
  <si>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</si>
  <si>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</si>
  <si>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</si>
  <si>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</si>
  <si>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</si>
  <si>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</si>
  <si>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</si>
  <si>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</si>
  <si>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</si>
  <si>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</si>
  <si>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</si>
  <si>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</si>
  <si>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</si>
  <si>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</si>
  <si>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</si>
  <si>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</si>
  <si>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</si>
  <si>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</si>
  <si>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</si>
  <si>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</si>
  <si>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</si>
  <si>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</si>
  <si>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</si>
  <si>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</si>
  <si>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</si>
  <si>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</si>
  <si>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</si>
  <si>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</si>
  <si>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</si>
  <si>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</si>
  <si>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</si>
  <si>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</si>
  <si>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</si>
  <si>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</si>
  <si>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</si>
  <si>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</si>
  <si>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</si>
  <si>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</si>
  <si>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</si>
  <si>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</si>
  <si>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</si>
  <si>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</si>
  <si>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</si>
  <si>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</si>
  <si>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</si>
  <si>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</si>
  <si>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</si>
  <si>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</si>
  <si>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</si>
  <si>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</si>
  <si>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</si>
  <si>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</si>
  <si>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</si>
  <si>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</si>
  <si>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</si>
  <si>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</si>
  <si>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</si>
  <si>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</si>
  <si>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</si>
  <si>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</si>
  <si>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</si>
  <si>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</si>
  <si>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</si>
  <si>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</si>
  <si>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</si>
  <si>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</si>
  <si>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</si>
  <si>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</si>
  <si>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</si>
  <si>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</si>
  <si>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</si>
  <si>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</si>
  <si>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</si>
  <si>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</si>
  <si>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</si>
  <si>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</si>
  <si>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</si>
  <si>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</si>
  <si>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</si>
  <si>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</si>
  <si>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</si>
  <si>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</si>
  <si>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</si>
  <si>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</si>
  <si>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</si>
  <si>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</si>
  <si>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</si>
  <si>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</si>
  <si>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</si>
  <si>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</si>
  <si>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</si>
  <si>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</si>
  <si>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</si>
  <si>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</si>
  <si>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</si>
  <si>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</si>
  <si>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</si>
  <si>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</si>
  <si>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</si>
  <si>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</si>
  <si>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</si>
  <si>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</si>
  <si>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</si>
  <si>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</si>
  <si>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</si>
  <si>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</si>
  <si>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</si>
  <si>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</si>
  <si>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</si>
  <si>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</si>
  <si>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</si>
  <si>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</si>
  <si>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</si>
  <si>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</si>
  <si>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</si>
  <si>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</si>
  <si>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</si>
  <si>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</si>
  <si>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</si>
  <si>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</si>
  <si>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</si>
  <si>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</si>
  <si>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</si>
  <si>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</si>
  <si>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</si>
  <si>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</si>
  <si>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</si>
  <si>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</si>
  <si>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</si>
  <si>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</si>
  <si>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</si>
  <si>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</si>
  <si>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</si>
  <si>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</si>
  <si>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</si>
  <si>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</si>
  <si>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</si>
  <si>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</si>
  <si>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</si>
  <si>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</si>
  <si>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</si>
  <si>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</si>
  <si>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</si>
  <si>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</si>
  <si>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</si>
  <si>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</si>
  <si>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</si>
  <si>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</si>
  <si>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</si>
  <si>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</si>
  <si>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</si>
  <si>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</si>
  <si>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</si>
  <si>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</si>
  <si>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</si>
  <si>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</si>
  <si>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</si>
  <si>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</si>
  <si>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</si>
  <si>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</si>
  <si>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</si>
  <si>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</si>
  <si>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</si>
  <si>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</si>
  <si>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</si>
  <si>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</si>
  <si>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</si>
  <si>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</si>
  <si>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</si>
  <si>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</si>
  <si>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</si>
  <si>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</si>
  <si>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</si>
  <si>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</si>
  <si>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</si>
  <si>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</si>
  <si>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</si>
  <si>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</si>
  <si>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</si>
  <si>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</si>
  <si>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</si>
  <si>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</si>
  <si>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</si>
  <si>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</si>
  <si>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</si>
  <si>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</si>
  <si>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</si>
  <si>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</si>
  <si>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</si>
  <si>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</si>
  <si>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</si>
  <si>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</si>
  <si>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</si>
  <si>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</si>
  <si>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</si>
  <si>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</si>
  <si>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</si>
  <si>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</si>
  <si>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</si>
  <si>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</si>
  <si>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</si>
  <si>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</si>
  <si>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</si>
  <si>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</si>
  <si>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</si>
  <si>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</si>
  <si>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</si>
  <si>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</si>
  <si>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</si>
  <si>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</si>
  <si>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</si>
  <si>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</si>
  <si>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</si>
  <si>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</si>
  <si>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</si>
  <si>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</si>
  <si>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</si>
  <si>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</si>
  <si>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</si>
  <si>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</si>
  <si>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</si>
  <si>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</si>
  <si>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</si>
  <si>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</si>
  <si>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</si>
  <si>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</si>
  <si>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</si>
  <si>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</si>
  <si>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</si>
  <si>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</si>
  <si>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</si>
  <si>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</si>
  <si>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</si>
  <si>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</si>
  <si>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</si>
  <si>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</si>
  <si>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</si>
  <si>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</si>
  <si>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</si>
  <si>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</si>
  <si>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</si>
  <si>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</si>
  <si>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</si>
  <si>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</si>
  <si>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</si>
  <si>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</si>
  <si>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</si>
  <si>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</si>
  <si>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</si>
  <si>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</si>
  <si>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</si>
  <si>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</si>
  <si>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</si>
  <si>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</si>
  <si>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</si>
  <si>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</si>
  <si>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</si>
  <si>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</si>
  <si>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</si>
  <si>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</si>
  <si>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</si>
  <si>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</si>
  <si>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</si>
  <si>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</si>
  <si>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</si>
  <si>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</si>
  <si>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</si>
  <si>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</si>
  <si>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</si>
  <si>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</si>
  <si>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</si>
  <si>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</si>
  <si>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</si>
  <si>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</si>
  <si>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</si>
  <si>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</si>
  <si>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</si>
  <si>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</si>
  <si>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</si>
  <si>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</si>
  <si>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</si>
  <si>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</si>
  <si>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</si>
  <si>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</si>
  <si>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</si>
  <si>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</si>
  <si>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</si>
  <si>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</si>
  <si>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</si>
  <si>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</si>
  <si>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</si>
  <si>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</si>
  <si>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</si>
  <si>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</si>
  <si>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</si>
  <si>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</si>
  <si>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</si>
  <si>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</si>
  <si>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</si>
  <si>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</si>
  <si>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</si>
  <si>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</si>
  <si>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</si>
  <si>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</si>
  <si>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</si>
  <si>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</si>
  <si>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</si>
  <si>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</si>
  <si>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</si>
  <si>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</si>
  <si>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</si>
  <si>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</si>
  <si>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</si>
  <si>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</si>
  <si>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</si>
  <si>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</si>
  <si>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</si>
  <si>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</si>
  <si>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</si>
  <si>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</si>
  <si>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</si>
  <si>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</si>
  <si>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</si>
  <si>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</si>
  <si>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</si>
  <si>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</si>
  <si>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</si>
  <si>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</si>
  <si>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</si>
  <si>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</si>
  <si>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</si>
  <si>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</si>
  <si>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</si>
  <si>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</si>
  <si>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</si>
  <si>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</si>
  <si>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</si>
  <si>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</si>
  <si>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</si>
  <si>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</si>
  <si>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</si>
  <si>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</si>
  <si>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</si>
  <si>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</si>
  <si>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</si>
  <si>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</si>
  <si>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</si>
  <si>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</si>
  <si>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</si>
  <si>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</si>
  <si>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</si>
  <si>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</si>
  <si>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</si>
  <si>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</si>
  <si>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</si>
  <si>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</si>
  <si>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</si>
  <si>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</si>
  <si>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</si>
  <si>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</si>
  <si>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</si>
  <si>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</si>
  <si>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</si>
  <si>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</si>
  <si>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</si>
  <si>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</si>
  <si>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</si>
  <si>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</si>
  <si>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</si>
  <si>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</si>
  <si>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</si>
  <si>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</si>
  <si>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</si>
  <si>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</si>
  <si>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</si>
  <si>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</si>
  <si>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</si>
  <si>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</si>
  <si>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</si>
  <si>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</si>
  <si>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</si>
  <si>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</si>
  <si>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</si>
  <si>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</si>
  <si>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</si>
  <si>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</si>
  <si>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</si>
  <si>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</si>
  <si>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</si>
  <si>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</si>
  <si>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</si>
  <si>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</si>
  <si>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</si>
  <si>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</si>
  <si>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</si>
  <si>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</si>
  <si>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</si>
  <si>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</si>
  <si>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</si>
  <si>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</si>
  <si>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</si>
  <si>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</si>
  <si>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</si>
  <si>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</si>
  <si>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</si>
  <si>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</si>
  <si>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</si>
  <si>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</si>
  <si>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</si>
  <si>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</si>
  <si>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</si>
  <si>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</si>
  <si>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</si>
  <si>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</si>
  <si>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</si>
  <si>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</si>
  <si>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</si>
  <si>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</si>
  <si>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</si>
  <si>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</si>
  <si>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</si>
  <si>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</si>
  <si>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</si>
  <si>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</si>
  <si>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</si>
  <si>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</si>
  <si>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</si>
  <si>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</si>
  <si>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</si>
  <si>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</si>
  <si>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</si>
  <si>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</si>
  <si>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</si>
  <si>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</si>
  <si>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</si>
  <si>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</si>
  <si>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</si>
  <si>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</si>
  <si>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</si>
  <si>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</si>
  <si>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</si>
  <si>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</si>
  <si>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</si>
  <si>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</si>
  <si>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</si>
  <si>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</si>
  <si>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</si>
  <si>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</si>
  <si>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</si>
  <si>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</si>
  <si>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</si>
  <si>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</si>
  <si>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</si>
  <si>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</si>
  <si>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</si>
  <si>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</si>
  <si>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</si>
  <si>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</si>
  <si>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</si>
  <si>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</si>
  <si>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</si>
  <si>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</si>
  <si>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</si>
  <si>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</si>
  <si>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</si>
  <si>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</si>
  <si>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</si>
  <si>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</si>
  <si>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</si>
  <si>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</si>
  <si>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</si>
  <si>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</si>
  <si>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</si>
  <si>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</si>
  <si>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</si>
  <si>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</si>
  <si>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</si>
  <si>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</si>
  <si>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</si>
  <si>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</si>
  <si>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</si>
  <si>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</si>
  <si>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</si>
  <si>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</si>
  <si>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</si>
  <si>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</si>
  <si>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</si>
  <si>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</si>
  <si>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</si>
  <si>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</si>
  <si>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</si>
  <si>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</si>
  <si>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</si>
  <si>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</si>
  <si>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</si>
  <si>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</si>
  <si>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</si>
  <si>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</si>
  <si>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</si>
  <si>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</si>
  <si>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</si>
  <si>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</si>
  <si>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</si>
  <si>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</si>
  <si>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</si>
  <si>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</si>
  <si>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</si>
  <si>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</si>
  <si>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</si>
  <si>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</si>
  <si>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</si>
  <si>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</si>
  <si>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</si>
  <si>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</si>
  <si>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</si>
  <si>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</si>
  <si>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</si>
  <si>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</si>
  <si>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</si>
  <si>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</si>
  <si>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</si>
  <si>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</si>
  <si>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</si>
  <si>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</si>
  <si>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</si>
  <si>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</si>
  <si>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</si>
  <si>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</si>
  <si>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</si>
  <si>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</si>
  <si>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</si>
  <si>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</si>
  <si>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</si>
  <si>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</si>
  <si>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</si>
  <si>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</si>
  <si>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</si>
  <si>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</si>
  <si>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</si>
  <si>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</si>
  <si>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</si>
  <si>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</si>
  <si>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</si>
  <si>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</si>
  <si>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</si>
  <si>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</si>
  <si>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</si>
  <si>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</si>
  <si>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</si>
  <si>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</si>
  <si>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</si>
  <si>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</si>
  <si>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</si>
  <si>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</si>
  <si>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</si>
  <si>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</si>
  <si>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</si>
  <si>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</si>
  <si>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</si>
  <si>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</si>
  <si>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</si>
  <si>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</si>
  <si>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</si>
  <si>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</si>
  <si>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</si>
  <si>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</si>
  <si>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</si>
  <si>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</si>
  <si>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</si>
  <si>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</si>
  <si>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</si>
  <si>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</si>
  <si>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</si>
  <si>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</si>
  <si>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</si>
  <si>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</si>
  <si>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</si>
  <si>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</si>
  <si>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</si>
  <si>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</si>
  <si>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</si>
  <si>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</si>
  <si>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</si>
  <si>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</si>
  <si>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</si>
  <si>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</si>
  <si>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</si>
  <si>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</si>
  <si>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</si>
  <si>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</si>
  <si>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</si>
  <si>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</si>
  <si>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</si>
  <si>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</si>
  <si>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</si>
  <si>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</si>
  <si>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</si>
  <si>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</si>
  <si>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</si>
  <si>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</si>
  <si>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</si>
  <si>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</si>
  <si>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</si>
  <si>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</si>
  <si>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</si>
  <si>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</si>
  <si>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</si>
  <si>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</si>
  <si>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</si>
  <si>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</si>
  <si>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</si>
  <si>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</si>
  <si>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</si>
  <si>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</si>
  <si>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</si>
  <si>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</si>
  <si>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</si>
  <si>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</si>
  <si>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</si>
  <si>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</si>
  <si>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</si>
  <si>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</si>
  <si>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</si>
  <si>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</si>
  <si>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</si>
  <si>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</si>
  <si>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</si>
  <si>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</si>
  <si>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</si>
  <si>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</si>
  <si>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</si>
  <si>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</si>
  <si>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</si>
  <si>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</si>
  <si>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</si>
  <si>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</si>
  <si>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</si>
  <si>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</si>
  <si>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</si>
  <si>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</si>
  <si>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</si>
  <si>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</si>
  <si>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</si>
  <si>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</si>
  <si>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</si>
  <si>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</si>
  <si>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</si>
  <si>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</si>
  <si>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</si>
  <si>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</si>
  <si>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</si>
  <si>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</si>
  <si>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</si>
  <si>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</si>
  <si>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</si>
  <si>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</si>
  <si>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</si>
  <si>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</si>
  <si>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</si>
  <si>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</si>
  <si>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</si>
  <si>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</si>
  <si>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</si>
  <si>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</si>
  <si>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</si>
  <si>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</si>
  <si>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</si>
  <si>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</si>
  <si>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</si>
  <si>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</si>
  <si>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</si>
  <si>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</si>
  <si>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</si>
  <si>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</si>
  <si>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</si>
  <si>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</si>
  <si>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</si>
  <si>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</si>
  <si>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</si>
  <si>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</si>
  <si>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</si>
  <si>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</si>
  <si>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</si>
  <si>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</si>
  <si>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</si>
  <si>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</si>
  <si>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</si>
  <si>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</si>
  <si>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</si>
  <si>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</si>
  <si>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</si>
  <si>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</si>
  <si>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</si>
  <si>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</si>
  <si>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</si>
  <si>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</si>
  <si>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</si>
  <si>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</si>
  <si>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</si>
  <si>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</si>
  <si>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</si>
  <si>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</si>
  <si>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</si>
  <si>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</si>
  <si>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</si>
  <si>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</si>
  <si>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</si>
  <si>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</si>
  <si>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</si>
  <si>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</si>
  <si>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</si>
  <si>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</si>
  <si>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</si>
  <si>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</si>
  <si>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</si>
  <si>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</si>
  <si>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</si>
  <si>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</si>
  <si>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</si>
  <si>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</si>
  <si>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</si>
  <si>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</si>
  <si>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</si>
  <si>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</si>
  <si>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</si>
  <si>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</si>
  <si>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</si>
  <si>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</si>
  <si>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</si>
  <si>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</si>
  <si>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</si>
  <si>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</si>
  <si>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</si>
  <si>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</si>
  <si>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</si>
  <si>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</si>
  <si>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</si>
  <si>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</si>
  <si>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</si>
  <si>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</si>
  <si>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</si>
  <si>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</si>
  <si>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</si>
  <si>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</si>
  <si>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</si>
  <si>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</si>
  <si>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</si>
  <si>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</si>
  <si>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</si>
  <si>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</si>
  <si>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</si>
  <si>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</si>
  <si>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</si>
  <si>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</si>
  <si>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</si>
  <si>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</si>
  <si>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</si>
  <si>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</si>
  <si>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</si>
  <si>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</si>
  <si>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</si>
  <si>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</si>
  <si>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</si>
  <si>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</si>
  <si>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</si>
  <si>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</si>
  <si>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</si>
  <si>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</si>
  <si>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</si>
  <si>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</si>
  <si>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</si>
  <si>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</si>
  <si>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</si>
  <si>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</si>
  <si>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</si>
  <si>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</si>
  <si>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</si>
  <si>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</si>
  <si>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</si>
  <si>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</si>
  <si>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</si>
  <si>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</si>
  <si>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</si>
  <si>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</si>
  <si>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</si>
  <si>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</si>
  <si>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</si>
  <si>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</si>
  <si>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</si>
  <si>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</si>
  <si>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</si>
  <si>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</si>
  <si>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</si>
  <si>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</si>
  <si>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</si>
  <si>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</si>
  <si>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</si>
  <si>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</si>
  <si>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</si>
  <si>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</si>
  <si>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</si>
  <si>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</si>
  <si>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</si>
  <si>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</si>
  <si>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</si>
  <si>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</si>
  <si>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</si>
  <si>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</si>
  <si>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</si>
  <si>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</si>
  <si>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</si>
  <si>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</si>
  <si>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</si>
  <si>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</si>
  <si>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</si>
  <si>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</si>
  <si>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</si>
  <si>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</si>
  <si>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</si>
  <si>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</si>
  <si>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</si>
  <si>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</si>
  <si>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</si>
  <si>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</si>
  <si>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</si>
  <si>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</si>
  <si>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</si>
  <si>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</si>
  <si>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</si>
  <si>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</si>
  <si>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</si>
  <si>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</si>
  <si>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</si>
  <si>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</si>
  <si>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</si>
  <si>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</si>
  <si>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</si>
  <si>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</si>
  <si>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</si>
  <si>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</si>
  <si>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</si>
  <si>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</si>
  <si>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</si>
  <si>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</si>
  <si>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</si>
  <si>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</si>
  <si>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</si>
  <si>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</si>
  <si>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</si>
  <si>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</si>
  <si>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</si>
  <si>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</si>
  <si>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</si>
  <si>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</si>
  <si>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</si>
  <si>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</si>
  <si>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</si>
  <si>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</si>
  <si>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</si>
  <si>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</si>
  <si>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</si>
  <si>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</si>
  <si>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</si>
  <si>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</si>
  <si>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</si>
  <si>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</si>
  <si>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</si>
  <si>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</si>
  <si>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</si>
  <si>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</si>
  <si>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</si>
  <si>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</si>
  <si>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</si>
  <si>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</si>
  <si>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</si>
  <si>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</si>
  <si>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</si>
  <si>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</si>
  <si>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</si>
  <si>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</si>
  <si>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</si>
  <si>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</si>
  <si>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</si>
  <si>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</si>
  <si>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</si>
  <si>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</si>
  <si>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</si>
  <si>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</si>
  <si>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</si>
  <si>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</si>
  <si>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</si>
  <si>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</si>
  <si>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</si>
  <si>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</si>
  <si>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</si>
  <si>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</si>
  <si>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</si>
  <si>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</si>
  <si>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</si>
  <si>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</si>
  <si>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</si>
  <si>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</si>
  <si>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</si>
  <si>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</si>
  <si>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</si>
  <si>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</si>
  <si>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</si>
  <si>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</si>
  <si>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</si>
  <si>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</si>
  <si>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</si>
  <si>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</si>
  <si>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</si>
  <si>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</si>
  <si>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</si>
  <si>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</si>
  <si>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</si>
  <si>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</si>
  <si>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</si>
  <si>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</si>
  <si>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</si>
  <si>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</si>
  <si>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</si>
  <si>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</si>
  <si>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</si>
  <si>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</si>
  <si>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</si>
  <si>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</si>
  <si>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</si>
  <si>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</si>
  <si>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</si>
  <si>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</si>
  <si>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</si>
  <si>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</si>
  <si>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</si>
  <si>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</si>
  <si>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</si>
  <si>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</si>
  <si>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</si>
  <si>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</si>
  <si>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</si>
  <si>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</si>
  <si>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</si>
  <si>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</si>
  <si>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</si>
  <si>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</si>
  <si>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</si>
  <si>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</si>
  <si>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</si>
  <si>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</si>
  <si>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</si>
  <si>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</si>
  <si>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</si>
  <si>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</si>
  <si>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</si>
  <si>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</si>
  <si>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</si>
  <si>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</si>
  <si>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</si>
  <si>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</si>
  <si>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</si>
  <si>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</si>
  <si>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</si>
  <si>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</si>
  <si>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</si>
  <si>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</si>
  <si>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</si>
  <si>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</si>
  <si>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</si>
  <si>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</si>
  <si>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</si>
  <si>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</si>
  <si>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</si>
  <si>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</si>
  <si>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</si>
  <si>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</si>
  <si>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</si>
  <si>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</si>
  <si>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</si>
  <si>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</si>
  <si>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</si>
  <si>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</si>
  <si>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</si>
  <si>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</si>
  <si>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</si>
  <si>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</si>
  <si>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</si>
  <si>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</si>
  <si>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</si>
  <si>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</si>
  <si>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</si>
  <si>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</si>
  <si>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</si>
  <si>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</si>
  <si>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</si>
  <si>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</si>
  <si>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</si>
  <si>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</si>
  <si>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</si>
  <si>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</si>
  <si>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</si>
  <si>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</si>
  <si>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</si>
  <si>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</si>
  <si>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</si>
  <si>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</si>
  <si>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</si>
  <si>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</si>
  <si>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</si>
  <si>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</si>
  <si>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</si>
  <si>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</si>
  <si>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</si>
  <si>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</si>
  <si>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</si>
  <si>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</si>
  <si>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</si>
  <si>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</si>
  <si>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</si>
  <si>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</si>
  <si>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</si>
  <si>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</si>
  <si>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</si>
  <si>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</si>
  <si>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</si>
  <si>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</si>
  <si>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</si>
  <si>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</si>
  <si>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</si>
  <si>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</si>
  <si>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</si>
  <si>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</si>
  <si>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</si>
  <si>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</si>
  <si>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</si>
  <si>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</si>
  <si>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</si>
  <si>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</si>
  <si>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</si>
  <si>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</si>
  <si>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</si>
  <si>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</si>
  <si>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</si>
  <si>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</si>
  <si>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</si>
  <si>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</si>
  <si>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</si>
  <si>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</si>
  <si>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</si>
  <si>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</si>
  <si>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</si>
  <si>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</si>
  <si>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</si>
  <si>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</si>
  <si>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</si>
  <si>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</si>
  <si>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</si>
  <si>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</si>
  <si>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</si>
  <si>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</si>
  <si>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</si>
  <si>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</si>
  <si>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</si>
  <si>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</si>
  <si>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</si>
  <si>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</si>
  <si>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</si>
  <si>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</si>
  <si>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</si>
  <si>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</si>
  <si>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</si>
  <si>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</si>
  <si>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</si>
  <si>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</si>
  <si>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</si>
  <si>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</si>
  <si>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</si>
  <si>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</si>
  <si>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</si>
  <si>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</si>
  <si>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</si>
  <si>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</si>
  <si>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</si>
  <si>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</si>
  <si>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</si>
  <si>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</si>
  <si>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</si>
  <si>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</si>
  <si>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</si>
  <si>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</si>
  <si>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</si>
  <si>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</si>
  <si>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</si>
  <si>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</si>
  <si>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</si>
  <si>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</si>
  <si>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</si>
  <si>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</si>
  <si>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</si>
  <si>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</si>
  <si>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</si>
  <si>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</si>
  <si>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</si>
  <si>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</si>
  <si>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</si>
  <si>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</si>
  <si>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</si>
  <si>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</si>
  <si>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</si>
  <si>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</si>
  <si>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</si>
  <si>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</si>
  <si>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</si>
  <si>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</si>
  <si>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</si>
  <si>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</si>
  <si>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</si>
  <si>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</si>
  <si>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</si>
  <si>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</si>
  <si>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</si>
  <si>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</si>
  <si>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</si>
  <si>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</si>
  <si>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</si>
  <si>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</si>
  <si>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</si>
  <si>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</si>
  <si>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</si>
  <si>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</si>
  <si>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</si>
  <si>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</si>
  <si>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</si>
  <si>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</si>
  <si>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</si>
  <si>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</si>
  <si>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</si>
  <si>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</si>
  <si>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</si>
  <si>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</si>
  <si>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</si>
  <si>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</si>
  <si>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</si>
  <si>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</si>
  <si>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</si>
  <si>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</si>
  <si>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</si>
  <si>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</si>
  <si>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</si>
  <si>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</si>
  <si>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</si>
  <si>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</si>
  <si>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</si>
  <si>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</si>
  <si>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</si>
  <si>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</si>
  <si>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</si>
  <si>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</si>
  <si>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</si>
  <si>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</si>
  <si>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</si>
  <si>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</si>
  <si>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</si>
  <si>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</si>
  <si>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</si>
  <si>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</si>
  <si>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</si>
  <si>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</si>
  <si>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</si>
  <si>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</si>
  <si>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</si>
  <si>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</si>
  <si>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</si>
  <si>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</si>
  <si>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</si>
  <si>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</si>
  <si>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</si>
  <si>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</si>
  <si>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</si>
  <si>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</si>
  <si>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</si>
  <si>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</si>
  <si>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</si>
  <si>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</si>
  <si>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</si>
  <si>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</si>
  <si>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</si>
  <si>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</si>
  <si>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</si>
  <si>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</si>
  <si>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</si>
  <si>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</si>
  <si>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</si>
  <si>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</si>
  <si>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</si>
  <si>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</si>
  <si>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</si>
  <si>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</si>
  <si>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</si>
  <si>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</si>
  <si>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</si>
  <si>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</si>
  <si>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</si>
  <si>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</si>
  <si>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</si>
  <si>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</si>
  <si>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</si>
  <si>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</si>
  <si>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</si>
  <si>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</si>
  <si>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</si>
  <si>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</si>
  <si>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</si>
  <si>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</si>
  <si>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</si>
  <si>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</si>
  <si>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</si>
  <si>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</si>
  <si>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</si>
  <si>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</si>
  <si>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</si>
  <si>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</si>
  <si>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</si>
  <si>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</si>
  <si>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</si>
  <si>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</si>
  <si>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</si>
  <si>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</si>
  <si>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</si>
  <si>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</si>
  <si>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</si>
  <si>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</si>
  <si>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</si>
  <si>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</si>
  <si>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</si>
  <si>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</si>
  <si>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</si>
  <si>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</si>
  <si>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</si>
  <si>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</si>
  <si>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</si>
  <si>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</si>
  <si>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</si>
  <si>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</si>
  <si>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</si>
  <si>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</si>
  <si>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</si>
  <si>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</si>
  <si>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</si>
  <si>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</si>
  <si>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</si>
  <si>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</si>
  <si>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</si>
  <si>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</si>
  <si>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</si>
  <si>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</si>
  <si>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</si>
  <si>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</si>
  <si>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</si>
  <si>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</si>
  <si>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</si>
  <si>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</si>
  <si>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</si>
  <si>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</si>
  <si>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</si>
  <si>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</si>
  <si>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</si>
  <si>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</si>
  <si>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</si>
  <si>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</si>
  <si>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</si>
  <si>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</si>
  <si>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</si>
  <si>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</si>
  <si>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</si>
  <si>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</si>
  <si>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</si>
  <si>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</si>
  <si>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</si>
  <si>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</si>
  <si>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</si>
  <si>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</si>
  <si>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</si>
  <si>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</si>
  <si>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</si>
  <si>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</si>
  <si>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</si>
  <si>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</si>
  <si>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</si>
  <si>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</si>
  <si>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</si>
  <si>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</si>
  <si>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</si>
  <si>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</si>
  <si>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</si>
  <si>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</si>
  <si>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</si>
  <si>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</si>
  <si>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</si>
  <si>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</si>
  <si>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</si>
  <si>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</si>
  <si>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</si>
  <si>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</si>
  <si>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</si>
  <si>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</si>
  <si>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</si>
  <si>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</si>
  <si>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</si>
  <si>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</si>
  <si>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</si>
  <si>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</si>
  <si>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</si>
  <si>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</si>
  <si>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</si>
  <si>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</si>
  <si>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</si>
  <si>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</si>
  <si>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</si>
  <si>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</si>
  <si>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</si>
  <si>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</si>
  <si>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</si>
  <si>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</si>
  <si>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</si>
  <si>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</si>
  <si>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</si>
  <si>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</si>
  <si>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</si>
  <si>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</si>
  <si>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</si>
  <si>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</si>
  <si>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</si>
  <si>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</si>
  <si>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</si>
  <si>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</si>
  <si>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</si>
  <si>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</si>
  <si>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</si>
  <si>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</si>
  <si>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</si>
  <si>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</si>
  <si>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</si>
  <si>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</si>
  <si>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</si>
  <si>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</si>
  <si>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</si>
  <si>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</si>
  <si>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</si>
  <si>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</si>
  <si>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</si>
  <si>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</si>
  <si>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</si>
  <si>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</si>
  <si>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</si>
  <si>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</si>
  <si>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</si>
  <si>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</si>
  <si>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</si>
  <si>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</si>
  <si>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</si>
  <si>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</si>
  <si>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</si>
  <si>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</si>
  <si>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</si>
  <si>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</si>
  <si>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</si>
  <si>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</si>
  <si>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</si>
  <si>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</si>
  <si>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</si>
  <si>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</si>
  <si>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</si>
  <si>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</si>
  <si>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</si>
  <si>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</si>
  <si>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</si>
  <si>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</si>
  <si>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</si>
  <si>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</si>
  <si>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</si>
  <si>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</si>
  <si>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</si>
  <si>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</si>
  <si>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</si>
  <si>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</si>
  <si>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</si>
  <si>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</si>
  <si>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</si>
  <si>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</si>
  <si>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</si>
  <si>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</si>
  <si>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</si>
  <si>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</si>
  <si>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</si>
  <si>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</si>
  <si>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</si>
  <si>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</si>
  <si>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</si>
  <si>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</si>
  <si>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</si>
  <si>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</si>
  <si>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</si>
  <si>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</si>
  <si>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</si>
  <si>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</si>
  <si>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</si>
  <si>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</si>
  <si>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</si>
  <si>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</si>
  <si>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</si>
  <si>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</si>
  <si>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</si>
  <si>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</si>
  <si>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</si>
  <si>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</si>
  <si>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</si>
  <si>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</si>
  <si>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</si>
  <si>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</si>
  <si>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</si>
  <si>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</si>
  <si>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</si>
  <si>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</si>
  <si>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</si>
  <si>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</si>
  <si>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</si>
  <si>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</si>
  <si>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</si>
  <si>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</si>
  <si>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</si>
  <si>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</si>
  <si>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</si>
  <si>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</si>
  <si>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</si>
  <si>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</si>
  <si>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</si>
  <si>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</si>
  <si>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</si>
  <si>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</si>
  <si>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</si>
  <si>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</si>
  <si>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</si>
  <si>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</si>
  <si>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</si>
  <si>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</si>
  <si>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</si>
  <si>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</si>
  <si>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</si>
  <si>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</si>
  <si>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</si>
  <si>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</si>
  <si>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</si>
  <si>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</si>
  <si>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</si>
  <si>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</si>
  <si>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</si>
  <si>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</si>
  <si>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</si>
  <si>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</si>
  <si>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</si>
  <si>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</si>
  <si>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</si>
  <si>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</si>
  <si>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</si>
  <si>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</si>
  <si>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</si>
  <si>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</si>
  <si>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</si>
  <si>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</si>
  <si>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</si>
  <si>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</si>
  <si>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</si>
  <si>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</si>
  <si>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</si>
  <si>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</si>
  <si>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</si>
  <si>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</si>
  <si>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</si>
  <si>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</si>
  <si>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</si>
  <si>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</si>
  <si>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</si>
  <si>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</si>
  <si>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</si>
  <si>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</si>
  <si>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</si>
  <si>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</si>
  <si>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</si>
  <si>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</si>
  <si>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</si>
  <si>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</si>
  <si>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</si>
  <si>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</si>
  <si>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</si>
  <si>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</si>
  <si>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</si>
  <si>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</si>
  <si>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</si>
  <si>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</si>
  <si>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</si>
  <si>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</si>
  <si>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</si>
  <si>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</si>
  <si>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</si>
  <si>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</si>
  <si>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</si>
  <si>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</si>
  <si>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</si>
  <si>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</si>
  <si>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</si>
  <si>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</si>
  <si>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</si>
  <si>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</si>
  <si>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</si>
  <si>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</si>
  <si>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</si>
  <si>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</si>
  <si>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</si>
  <si>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</si>
  <si>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</si>
  <si>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</si>
  <si>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</si>
  <si>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</si>
  <si>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</si>
  <si>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</si>
  <si>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</si>
  <si>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</si>
  <si>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</si>
  <si>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</si>
  <si>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</si>
  <si>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</si>
  <si>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</si>
  <si>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</si>
  <si>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</si>
  <si>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</si>
  <si>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</si>
  <si>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</si>
  <si>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</si>
  <si>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</si>
  <si>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</si>
  <si>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</si>
  <si>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</si>
  <si>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</si>
  <si>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</si>
  <si>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</si>
  <si>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</si>
  <si>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</si>
  <si>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</si>
  <si>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</si>
  <si>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</si>
  <si>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</si>
  <si>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</si>
  <si>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</si>
  <si>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</si>
  <si>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</si>
  <si>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</si>
  <si>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</si>
  <si>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</si>
  <si>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</si>
  <si>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</si>
  <si>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</si>
  <si>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</si>
  <si>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</si>
  <si>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</si>
  <si>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</si>
  <si>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</si>
  <si>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</si>
  <si>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</si>
  <si>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</si>
  <si>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</si>
  <si>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</si>
  <si>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</si>
  <si>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</si>
  <si>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</si>
  <si>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</si>
  <si>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</si>
  <si>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</si>
  <si>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</si>
  <si>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</si>
  <si>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</si>
  <si>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</si>
  <si>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</si>
  <si>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</si>
  <si>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</si>
  <si>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</si>
  <si>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</si>
  <si>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</si>
  <si>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</si>
  <si>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</si>
  <si>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</si>
  <si>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</si>
  <si>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</si>
  <si>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</si>
  <si>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</si>
  <si>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</si>
  <si>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</si>
  <si>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</si>
  <si>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</si>
  <si>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</si>
  <si>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</si>
  <si>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</si>
  <si>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</si>
  <si>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</si>
  <si>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</si>
  <si>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</si>
  <si>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</si>
  <si>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</si>
  <si>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</si>
  <si>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</si>
  <si>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</si>
  <si>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</si>
  <si>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</si>
  <si>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</si>
  <si>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</si>
  <si>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</si>
  <si>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</si>
  <si>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</si>
  <si>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</si>
  <si>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</si>
  <si>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</si>
  <si>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</si>
  <si>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</si>
  <si>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</si>
  <si>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</si>
  <si>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</si>
  <si>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</si>
  <si>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</si>
  <si>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</si>
  <si>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</si>
  <si>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</si>
  <si>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</si>
  <si>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</si>
  <si>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</si>
  <si>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</si>
  <si>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</si>
  <si>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</si>
  <si>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</si>
  <si>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</si>
  <si>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</si>
  <si>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</si>
  <si>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</si>
  <si>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</si>
  <si>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</si>
  <si>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</si>
  <si>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</si>
  <si>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</si>
  <si>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</si>
  <si>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</si>
  <si>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</si>
  <si>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</si>
  <si>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</si>
  <si>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</si>
  <si>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</si>
  <si>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</si>
  <si>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</si>
  <si>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</si>
  <si>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</si>
  <si>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</si>
  <si>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</si>
  <si>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</si>
  <si>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</si>
  <si>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</si>
  <si>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</si>
  <si>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</si>
  <si>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</si>
  <si>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</si>
  <si>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</si>
  <si>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</si>
  <si>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</si>
  <si>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</si>
  <si>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</si>
  <si>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</si>
  <si>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</si>
  <si>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</si>
  <si>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</si>
  <si>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</si>
  <si>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</si>
  <si>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</si>
  <si>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</si>
  <si>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</si>
  <si>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</si>
  <si>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</si>
  <si>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</si>
  <si>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</si>
  <si>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</si>
  <si>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</si>
  <si>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</si>
  <si>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</si>
  <si>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</si>
  <si>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</si>
  <si>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</si>
  <si>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</si>
  <si>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</si>
  <si>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</si>
  <si>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</si>
  <si>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</si>
  <si>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</si>
  <si>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</si>
  <si>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</si>
  <si>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</si>
  <si>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</si>
  <si>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</si>
  <si>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</si>
  <si>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</si>
  <si>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</si>
  <si>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</si>
  <si>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</si>
  <si>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</si>
  <si>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</si>
  <si>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</si>
  <si>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</si>
  <si>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</si>
  <si>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</si>
  <si>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</si>
  <si>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</si>
  <si>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</si>
  <si>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</si>
  <si>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</si>
  <si>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</si>
  <si>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</si>
  <si>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</si>
  <si>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</si>
  <si>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</si>
  <si>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</si>
  <si>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</si>
  <si>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</si>
  <si>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</si>
  <si>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</si>
  <si>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</si>
  <si>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</si>
  <si>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</si>
  <si>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</si>
  <si>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</si>
  <si>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</si>
  <si>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</si>
  <si>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</si>
  <si>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</si>
  <si>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</si>
  <si>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</si>
  <si>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</si>
  <si>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</si>
  <si>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</si>
  <si>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</si>
  <si>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</si>
  <si>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</si>
  <si>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</si>
  <si>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</si>
  <si>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</si>
  <si>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</si>
  <si>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</si>
  <si>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</si>
  <si>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</si>
  <si>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</si>
  <si>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</si>
  <si>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</si>
  <si>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</si>
  <si>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</si>
  <si>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</si>
  <si>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</si>
  <si>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</si>
  <si>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</si>
  <si>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</si>
  <si>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</si>
  <si>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</si>
  <si>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</si>
  <si>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</si>
  <si>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</si>
  <si>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</si>
  <si>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</si>
  <si>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</si>
  <si>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</si>
  <si>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</si>
  <si>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</si>
  <si>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</si>
  <si>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</si>
  <si>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</si>
  <si>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</si>
  <si>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</si>
  <si>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</si>
  <si>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</si>
  <si>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</si>
  <si>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</si>
  <si>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</si>
  <si>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</si>
  <si>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</si>
  <si>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</si>
  <si>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</si>
  <si>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</si>
  <si>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</si>
  <si>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</si>
  <si>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</si>
  <si>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</si>
  <si>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</si>
  <si>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</si>
  <si>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</si>
  <si>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</si>
  <si>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</si>
  <si>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</si>
  <si>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</si>
  <si>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</si>
  <si>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</si>
  <si>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</si>
  <si>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</si>
  <si>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</si>
  <si>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</si>
  <si>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</si>
  <si>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</si>
  <si>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</si>
  <si>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</si>
  <si>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</si>
  <si>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</si>
  <si>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</si>
  <si>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</si>
  <si>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</si>
  <si>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</si>
  <si>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</si>
  <si>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</si>
  <si>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</si>
  <si>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</si>
  <si>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</si>
  <si>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</si>
  <si>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</si>
  <si>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</si>
  <si>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</si>
  <si>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</si>
  <si>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</si>
  <si>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</si>
  <si>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</si>
  <si>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</si>
  <si>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</si>
  <si>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</si>
  <si>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</si>
  <si>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</si>
  <si>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</si>
  <si>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</si>
  <si>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</si>
  <si>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</si>
  <si>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</si>
  <si>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</si>
  <si>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</si>
  <si>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</si>
  <si>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</si>
  <si>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</si>
  <si>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</si>
  <si>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</si>
  <si>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</si>
  <si>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</si>
  <si>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</si>
  <si>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</si>
  <si>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</si>
  <si>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</si>
  <si>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</si>
  <si>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</si>
  <si>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</si>
  <si>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</si>
  <si>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</si>
  <si>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</si>
  <si>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</si>
  <si>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</si>
  <si>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</si>
  <si>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</si>
  <si>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</si>
  <si>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</si>
  <si>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</si>
  <si>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</si>
  <si>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</si>
  <si>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</si>
  <si>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</si>
  <si>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</si>
  <si>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</si>
  <si>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</si>
  <si>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</si>
  <si>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</si>
  <si>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</si>
  <si>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</si>
  <si>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</si>
  <si>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</si>
  <si>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</si>
  <si>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</si>
  <si>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</si>
  <si>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</si>
  <si>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</si>
  <si>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</si>
  <si>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</si>
  <si>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</si>
  <si>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</si>
  <si>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</si>
  <si>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</si>
  <si>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</si>
  <si>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</si>
  <si>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</si>
  <si>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</si>
  <si>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</si>
  <si>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</si>
  <si>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</si>
  <si>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</si>
  <si>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</si>
  <si>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</si>
  <si>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</si>
  <si>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</si>
  <si>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</si>
  <si>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</si>
  <si>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</si>
  <si>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</si>
  <si>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</si>
  <si>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</si>
  <si>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</si>
  <si>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</si>
  <si>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</si>
  <si>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</si>
  <si>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</si>
  <si>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</si>
  <si>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</si>
  <si>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</si>
  <si>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</si>
  <si>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</si>
  <si>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</si>
  <si>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</si>
  <si>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</si>
  <si>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</si>
  <si>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</si>
  <si>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</si>
  <si>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</si>
  <si>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</si>
  <si>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</si>
  <si>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</si>
  <si>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</si>
  <si>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</si>
  <si>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</si>
  <si>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</si>
  <si>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</si>
  <si>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</si>
  <si>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</si>
  <si>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</si>
  <si>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</si>
  <si>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</si>
  <si>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</si>
  <si>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</si>
  <si>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</si>
  <si>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</si>
  <si>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</si>
  <si>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</si>
  <si>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</si>
  <si>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</si>
  <si>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</si>
  <si>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</si>
  <si>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</si>
  <si>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</si>
  <si>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</si>
  <si>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</si>
  <si>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</si>
  <si>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</si>
  <si>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</si>
  <si>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</si>
  <si>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</si>
  <si>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</si>
  <si>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</si>
  <si>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</si>
  <si>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</si>
  <si>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</si>
  <si>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</si>
  <si>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</si>
  <si>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</si>
  <si>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</si>
  <si>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</si>
  <si>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</si>
  <si>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</si>
  <si>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</si>
  <si>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</si>
  <si>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</si>
  <si>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</si>
  <si>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</si>
  <si>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</si>
  <si>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</si>
  <si>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</si>
  <si>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</si>
  <si>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</si>
  <si>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</si>
  <si>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</si>
  <si>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</si>
  <si>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</si>
  <si>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</si>
  <si>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</si>
  <si>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</si>
  <si>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</si>
  <si>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</si>
  <si>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</si>
  <si>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</si>
  <si>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</si>
  <si>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</si>
  <si>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</si>
  <si>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</si>
  <si>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</si>
  <si>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</si>
  <si>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</si>
  <si>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</si>
  <si>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</si>
  <si>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</si>
  <si>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</si>
  <si>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</si>
  <si>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</si>
  <si>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</si>
  <si>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</si>
  <si>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</si>
  <si>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</si>
  <si>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</si>
  <si>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</si>
  <si>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</si>
  <si>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</si>
  <si>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</si>
  <si>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</si>
  <si>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</si>
  <si>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</si>
  <si>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</si>
  <si>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</si>
  <si>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</si>
  <si>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</si>
  <si>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</si>
  <si>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</si>
  <si>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</si>
  <si>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</si>
  <si>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</si>
  <si>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</si>
  <si>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</si>
  <si>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</si>
  <si>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</si>
  <si>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</si>
  <si>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</si>
  <si>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</si>
  <si>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</si>
  <si>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</si>
  <si>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</si>
  <si>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</si>
  <si>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</si>
  <si>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</si>
  <si>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</si>
  <si>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</si>
  <si>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</si>
  <si>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</si>
  <si>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</si>
  <si>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</si>
  <si>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</si>
  <si>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</si>
  <si>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</si>
  <si>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</si>
  <si>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</si>
  <si>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</si>
  <si>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</si>
  <si>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</si>
  <si>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</si>
  <si>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</si>
  <si>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</si>
  <si>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</si>
  <si>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</si>
  <si>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</si>
  <si>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</si>
  <si>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</si>
  <si>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</si>
  <si>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</si>
  <si>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</si>
  <si>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</si>
  <si>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</si>
  <si>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</si>
  <si>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</si>
  <si>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</si>
  <si>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</si>
  <si>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</si>
  <si>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</si>
  <si>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</si>
  <si>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</si>
  <si>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</si>
  <si>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</si>
  <si>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</si>
  <si>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</si>
  <si>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</si>
  <si>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</si>
  <si>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</si>
  <si>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</si>
  <si>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</si>
  <si>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</si>
  <si>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</si>
  <si>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</si>
  <si>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</si>
  <si>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</si>
  <si>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</si>
  <si>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</si>
  <si>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</si>
  <si>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</si>
  <si>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</si>
  <si>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</si>
  <si>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</si>
  <si>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</si>
  <si>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</si>
  <si>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</si>
  <si>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</si>
  <si>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</si>
  <si>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</si>
  <si>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</si>
  <si>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</si>
  <si>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</si>
  <si>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</si>
  <si>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</si>
  <si>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</si>
  <si>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</si>
  <si>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</si>
  <si>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</si>
  <si>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</si>
  <si>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</si>
  <si>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</si>
  <si>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</si>
  <si>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</si>
  <si>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</si>
  <si>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</si>
  <si>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</si>
  <si>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</si>
  <si>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</si>
  <si>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</si>
  <si>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</si>
  <si>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</si>
  <si>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</si>
  <si>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</si>
  <si>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</si>
  <si>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</si>
  <si>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</si>
  <si>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</si>
  <si>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</si>
  <si>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</si>
  <si>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</si>
  <si>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</si>
  <si>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</si>
  <si>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</si>
  <si>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</si>
  <si>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</si>
  <si>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</si>
  <si>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</si>
  <si>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</si>
  <si>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</si>
  <si>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</si>
  <si>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</si>
  <si>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</si>
  <si>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</si>
  <si>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</si>
  <si>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</si>
  <si>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</si>
  <si>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</si>
  <si>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</si>
  <si>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</si>
  <si>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</si>
  <si>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</si>
  <si>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</si>
  <si>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</si>
  <si>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</si>
  <si>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</si>
  <si>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</si>
  <si>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</si>
  <si>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</si>
  <si>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</si>
  <si>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</si>
  <si>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</si>
  <si>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</si>
  <si>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</si>
  <si>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</si>
  <si>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</si>
  <si>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</si>
  <si>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</si>
  <si>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</si>
  <si>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</si>
  <si>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</si>
  <si>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</si>
  <si>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</si>
  <si>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</si>
  <si>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</si>
  <si>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</si>
  <si>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</si>
  <si>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</si>
  <si>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</si>
  <si>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</si>
  <si>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</si>
  <si>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</si>
  <si>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</si>
  <si>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</si>
  <si>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</si>
  <si>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</si>
  <si>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</si>
  <si>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</si>
  <si>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</si>
  <si>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</si>
  <si>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</si>
  <si>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</si>
  <si>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</si>
  <si>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</si>
  <si>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</si>
  <si>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</si>
  <si>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</si>
  <si>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</si>
  <si>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</si>
  <si>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</si>
  <si>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</si>
  <si>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</si>
  <si>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</si>
  <si>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</si>
  <si>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</si>
  <si>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</si>
  <si>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</si>
  <si>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</si>
  <si>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</si>
  <si>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</si>
  <si>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</si>
  <si>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</si>
  <si>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</si>
  <si>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</si>
  <si>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</si>
  <si>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</si>
  <si>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</si>
  <si>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</si>
  <si>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</si>
  <si>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</si>
  <si>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</si>
  <si>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</si>
  <si>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</si>
  <si>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</si>
  <si>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</si>
  <si>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</si>
  <si>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</si>
  <si>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</si>
  <si>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</si>
  <si>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</si>
  <si>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</si>
  <si>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</si>
  <si>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</si>
  <si>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</si>
  <si>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</si>
  <si>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</si>
  <si>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</si>
  <si>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</si>
  <si>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</si>
  <si>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</si>
  <si>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</si>
  <si>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</si>
  <si>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</si>
  <si>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</si>
  <si>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</si>
  <si>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</si>
  <si>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</si>
  <si>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</si>
  <si>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</si>
  <si>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</si>
  <si>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</si>
  <si>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</si>
  <si>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</si>
  <si>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</si>
  <si>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</si>
  <si>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</si>
  <si>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</si>
  <si>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</si>
  <si>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</si>
  <si>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</si>
  <si>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</si>
  <si>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</si>
  <si>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</si>
  <si>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</si>
  <si>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</si>
  <si>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</si>
  <si>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</si>
  <si>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</si>
  <si>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</si>
  <si>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</si>
  <si>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</si>
  <si>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</si>
  <si>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</si>
  <si>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</si>
  <si>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</si>
  <si>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</si>
  <si>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</si>
  <si>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</si>
  <si>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</si>
  <si>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</si>
  <si>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</si>
  <si>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</si>
  <si>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</si>
  <si>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</si>
  <si>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</si>
  <si>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</si>
  <si>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</si>
  <si>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</si>
  <si>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</si>
  <si>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</si>
  <si>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</si>
  <si>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</si>
  <si>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</si>
  <si>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</si>
  <si>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</si>
  <si>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</si>
  <si>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</si>
  <si>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</si>
  <si>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</si>
  <si>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</si>
  <si>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</si>
  <si>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</si>
  <si>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</si>
  <si>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</si>
  <si>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</si>
  <si>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</si>
  <si>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</si>
  <si>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</si>
  <si>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</si>
  <si>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</si>
  <si>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</si>
  <si>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</si>
  <si>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</si>
  <si>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</si>
  <si>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</si>
  <si>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</si>
  <si>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</si>
  <si>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</si>
  <si>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</si>
  <si>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</si>
  <si>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</si>
  <si>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</si>
  <si>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</si>
  <si>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</si>
  <si>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</si>
  <si>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</si>
  <si>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</si>
  <si>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</si>
  <si>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</si>
  <si>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</si>
  <si>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</si>
  <si>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</si>
  <si>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</si>
  <si>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</si>
  <si>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</si>
  <si>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</si>
  <si>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</si>
  <si>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</si>
  <si>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</si>
  <si>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</si>
  <si>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</si>
  <si>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</si>
  <si>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</si>
  <si>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</si>
  <si>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</si>
  <si>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</si>
  <si>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</si>
  <si>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</si>
  <si>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</si>
  <si>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</si>
  <si>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</si>
  <si>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</si>
  <si>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</si>
  <si>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</si>
  <si>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</si>
  <si>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</si>
  <si>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</si>
  <si>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</si>
  <si>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</si>
  <si>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</si>
  <si>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</si>
  <si>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</si>
  <si>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</si>
  <si>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</si>
  <si>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</si>
  <si>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</si>
  <si>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</si>
  <si>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</si>
  <si>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</si>
  <si>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</si>
  <si>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</si>
  <si>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</si>
  <si>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</si>
  <si>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</si>
  <si>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</si>
  <si>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</si>
  <si>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</si>
  <si>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</si>
  <si>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</si>
  <si>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</si>
  <si>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</si>
  <si>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</si>
  <si>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</si>
  <si>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</si>
  <si>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</si>
  <si>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</si>
  <si>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</si>
  <si>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</si>
  <si>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</si>
  <si>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</si>
  <si>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</si>
  <si>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</si>
  <si>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</si>
  <si>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</si>
  <si>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</si>
  <si>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</si>
  <si>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</si>
  <si>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</si>
  <si>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</si>
  <si>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</si>
  <si>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</si>
  <si>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</si>
  <si>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</si>
  <si>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</si>
  <si>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</si>
  <si>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</si>
  <si>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</si>
  <si>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</si>
  <si>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</si>
  <si>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</si>
  <si>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</si>
  <si>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</si>
  <si>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</si>
  <si>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</si>
  <si>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</si>
  <si>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</si>
  <si>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</si>
  <si>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</si>
  <si>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</si>
  <si>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</si>
  <si>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</si>
  <si>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</si>
  <si>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</si>
  <si>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</si>
  <si>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</si>
  <si>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</si>
  <si>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</si>
  <si>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</si>
  <si>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</si>
  <si>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</si>
  <si>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</si>
  <si>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</si>
  <si>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</si>
  <si>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</si>
  <si>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</si>
  <si>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</si>
  <si>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</si>
  <si>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</si>
  <si>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</si>
  <si>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</si>
  <si>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</si>
  <si>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</si>
  <si>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</si>
  <si>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</si>
  <si>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</si>
  <si>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</si>
  <si>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</si>
  <si>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</si>
  <si>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</si>
  <si>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</si>
  <si>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</si>
  <si>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</si>
  <si>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</si>
  <si>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</si>
  <si>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</si>
  <si>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</si>
  <si>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</si>
  <si>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</si>
  <si>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</si>
  <si>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</si>
  <si>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</si>
  <si>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</si>
  <si>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</si>
  <si>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</si>
  <si>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</si>
  <si>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</si>
  <si>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</si>
  <si>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</si>
  <si>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</si>
  <si>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</si>
  <si>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</si>
  <si>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</si>
  <si>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</si>
  <si>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</si>
  <si>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</si>
  <si>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</si>
  <si>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</si>
  <si>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</si>
  <si>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</si>
  <si>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</si>
  <si>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</si>
  <si>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</si>
  <si>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</si>
  <si>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</si>
  <si>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</si>
  <si>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</si>
  <si>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</si>
  <si>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</si>
  <si>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</si>
  <si>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</si>
  <si>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</si>
  <si>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</si>
  <si>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</si>
  <si>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</si>
  <si>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</si>
  <si>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</si>
  <si>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</si>
  <si>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</si>
  <si>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</si>
  <si>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</si>
  <si>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</si>
  <si>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</si>
  <si>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</si>
  <si>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</si>
  <si>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</si>
  <si>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</si>
  <si>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</si>
  <si>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</si>
  <si>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</si>
  <si>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</si>
  <si>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</si>
  <si>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</si>
  <si>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</si>
  <si>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</si>
  <si>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</si>
  <si>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</si>
  <si>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</si>
  <si>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</si>
  <si>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</si>
  <si>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</si>
  <si>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</si>
  <si>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</si>
  <si>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</si>
  <si>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</si>
  <si>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</si>
  <si>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</si>
  <si>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</si>
  <si>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</si>
  <si>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</si>
  <si>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</si>
  <si>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</si>
  <si>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</si>
  <si>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</si>
  <si>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</si>
  <si>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</si>
  <si>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</si>
  <si>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</si>
  <si>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</si>
  <si>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</si>
  <si>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</si>
  <si>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</si>
  <si>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</si>
  <si>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</si>
  <si>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</si>
  <si>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</si>
  <si>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</si>
  <si>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</si>
  <si>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</si>
  <si>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</si>
  <si>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</si>
  <si>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</si>
  <si>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</si>
  <si>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</si>
  <si>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</si>
  <si>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</si>
  <si>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</si>
  <si>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</si>
  <si>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</si>
  <si>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</si>
  <si>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</si>
  <si>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</si>
  <si>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</si>
  <si>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</si>
  <si>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</si>
  <si>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</si>
  <si>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</si>
  <si>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</si>
  <si>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</si>
  <si>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</si>
  <si>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</si>
  <si>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</si>
  <si>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</si>
  <si>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</si>
  <si>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</si>
  <si>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</si>
  <si>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</si>
  <si>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</si>
  <si>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</si>
  <si>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</si>
  <si>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</si>
  <si>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</si>
  <si>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</si>
  <si>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</si>
  <si>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</si>
  <si>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</si>
  <si>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</si>
  <si>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</si>
  <si>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</si>
  <si>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</si>
  <si>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</si>
  <si>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</si>
  <si>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</si>
  <si>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</si>
  <si>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</si>
  <si>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</si>
  <si>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</si>
  <si>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</si>
  <si>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</si>
  <si>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</si>
  <si>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</si>
  <si>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</si>
  <si>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</si>
  <si>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</si>
  <si>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</si>
  <si>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</si>
  <si>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</si>
  <si>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</si>
  <si>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</si>
  <si>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</si>
  <si>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</si>
  <si>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</si>
  <si>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</si>
  <si>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</si>
  <si>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</si>
  <si>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</si>
  <si>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</si>
  <si>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</si>
  <si>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</si>
  <si>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</si>
  <si>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</si>
  <si>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</si>
  <si>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</si>
  <si>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</si>
  <si>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</si>
  <si>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</si>
  <si>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</si>
  <si>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</si>
  <si>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</si>
  <si>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</si>
  <si>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</si>
  <si>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</si>
  <si>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</si>
  <si>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</si>
  <si>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</si>
  <si>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</si>
  <si>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</si>
  <si>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</si>
  <si>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</si>
  <si>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</si>
  <si>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</si>
  <si>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</si>
  <si>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</si>
  <si>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</si>
  <si>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</si>
  <si>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</si>
  <si>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</si>
  <si>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</si>
  <si>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</si>
  <si>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</si>
  <si>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</si>
  <si>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</si>
  <si>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</si>
  <si>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</si>
  <si>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</si>
  <si>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</si>
  <si>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</si>
  <si>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</si>
  <si>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</si>
  <si>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</si>
  <si>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</si>
  <si>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</si>
  <si>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</si>
  <si>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</si>
  <si>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</si>
  <si>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</si>
  <si>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</si>
  <si>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</si>
  <si>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</si>
  <si>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</si>
  <si>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</si>
  <si>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</si>
  <si>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</si>
  <si>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</si>
  <si>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</si>
  <si>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</si>
  <si>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</si>
  <si>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</si>
  <si>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</si>
  <si>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</si>
  <si>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</si>
  <si>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</si>
  <si>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</si>
  <si>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</si>
  <si>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</si>
  <si>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</si>
  <si>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</si>
  <si>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</si>
  <si>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</si>
  <si>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</si>
  <si>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</si>
  <si>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</si>
  <si>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</si>
  <si>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</si>
  <si>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</si>
  <si>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</si>
  <si>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</si>
  <si>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</si>
  <si>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</si>
  <si>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</si>
  <si>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</si>
  <si>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</si>
  <si>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</si>
  <si>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</si>
  <si>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</si>
  <si>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</si>
  <si>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</si>
  <si>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</si>
  <si>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</si>
  <si>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</si>
  <si>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</si>
  <si>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</si>
  <si>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</si>
  <si>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</si>
  <si>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</si>
  <si>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</si>
  <si>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</si>
  <si>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</si>
  <si>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</si>
  <si>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</si>
  <si>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</si>
  <si>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</si>
  <si>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</si>
  <si>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</si>
  <si>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</si>
  <si>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</si>
  <si>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</si>
  <si>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</si>
  <si>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</si>
  <si>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</si>
  <si>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</si>
  <si>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</si>
  <si>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</si>
  <si>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</si>
  <si>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</si>
  <si>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</si>
  <si>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</si>
  <si>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</si>
  <si>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</si>
  <si>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</si>
  <si>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</si>
  <si>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</si>
  <si>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</si>
  <si>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</si>
  <si>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</si>
  <si>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</si>
  <si>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</si>
  <si>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</si>
  <si>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</si>
  <si>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</si>
  <si>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</si>
  <si>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</si>
  <si>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</si>
  <si>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</si>
  <si>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</si>
  <si>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</si>
  <si>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</si>
  <si>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</si>
  <si>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</si>
  <si>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</si>
  <si>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</si>
  <si>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</si>
  <si>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</si>
  <si>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</si>
  <si>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</si>
  <si>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</si>
  <si>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</si>
  <si>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</si>
  <si>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</si>
  <si>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</si>
  <si>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</si>
  <si>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</si>
  <si>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</si>
  <si>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</si>
  <si>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</si>
  <si>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</si>
  <si>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</si>
  <si>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</si>
  <si>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</si>
  <si>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</si>
  <si>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</si>
  <si>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</si>
  <si>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</si>
  <si>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</si>
  <si>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</si>
  <si>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</si>
  <si>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</si>
  <si>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</si>
  <si>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</si>
  <si>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</si>
  <si>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</si>
  <si>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</si>
  <si>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</si>
  <si>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</si>
  <si>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</si>
  <si>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</si>
  <si>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</si>
  <si>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</si>
  <si>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</si>
  <si>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</si>
  <si>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</si>
  <si>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</si>
  <si>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</si>
  <si>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</si>
  <si>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</si>
  <si>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</si>
  <si>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</si>
  <si>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</si>
  <si>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</si>
  <si>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</si>
  <si>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</si>
  <si>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</si>
  <si>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</si>
  <si>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</si>
  <si>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</si>
  <si>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</si>
  <si>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</si>
  <si>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</si>
  <si>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</si>
  <si>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</si>
  <si>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</si>
  <si>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</si>
  <si>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</si>
  <si>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</si>
  <si>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</si>
  <si>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</si>
  <si>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</si>
  <si>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</si>
  <si>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</si>
  <si>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</si>
  <si>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</si>
  <si>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</si>
  <si>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</si>
  <si>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</si>
  <si>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</si>
  <si>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</si>
  <si>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</si>
  <si>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</si>
  <si>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</si>
  <si>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</si>
  <si>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</si>
  <si>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</si>
  <si>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</si>
  <si>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</si>
  <si>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</si>
  <si>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</si>
  <si>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</si>
  <si>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</si>
  <si>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</si>
  <si>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</si>
  <si>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</si>
  <si>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</si>
  <si>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</si>
  <si>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</si>
  <si>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</si>
  <si>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</si>
  <si>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</si>
  <si>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</si>
  <si>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</si>
  <si>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</si>
  <si>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</si>
  <si>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</si>
  <si>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</si>
  <si>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</si>
  <si>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</si>
  <si>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</si>
  <si>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</si>
  <si>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</si>
  <si>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</si>
  <si>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</si>
  <si>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</si>
  <si>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</si>
  <si>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</si>
  <si>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</si>
  <si>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</si>
  <si>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</si>
  <si>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</si>
  <si>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</si>
  <si>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</si>
  <si>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</si>
  <si>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</si>
  <si>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</si>
  <si>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</si>
  <si>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</si>
  <si>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</si>
  <si>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</si>
  <si>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</si>
  <si>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</si>
  <si>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</si>
  <si>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</si>
  <si>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</si>
  <si>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</si>
  <si>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</si>
  <si>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</si>
  <si>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</si>
  <si>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</si>
  <si>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</si>
  <si>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</si>
  <si>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</si>
  <si>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</si>
  <si>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</si>
  <si>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</si>
  <si>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</si>
  <si>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</si>
  <si>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</si>
  <si>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</si>
  <si>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</si>
  <si>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</si>
  <si>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</si>
  <si>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</si>
  <si>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</si>
  <si>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</si>
  <si>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</si>
  <si>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</si>
  <si>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</si>
  <si>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</si>
  <si>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</si>
  <si>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</si>
  <si>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</si>
  <si>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</si>
  <si>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</si>
  <si>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</si>
  <si>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</si>
  <si>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</si>
  <si>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</si>
  <si>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</si>
  <si>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</si>
  <si>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</si>
  <si>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</si>
  <si>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</si>
  <si>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</si>
  <si>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</si>
  <si>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</si>
  <si>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</si>
  <si>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</si>
  <si>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</si>
  <si>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</si>
  <si>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</si>
  <si>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</si>
  <si>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</si>
  <si>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</si>
  <si>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</si>
  <si>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</si>
  <si>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</si>
  <si>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</si>
  <si>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</si>
  <si>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</si>
  <si>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</si>
  <si>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</si>
  <si>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</si>
  <si>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</si>
  <si>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</si>
  <si>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</si>
  <si>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</si>
  <si>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</si>
  <si>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</si>
  <si>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</si>
  <si>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</si>
  <si>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</si>
  <si>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</si>
  <si>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</si>
  <si>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</si>
  <si>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</si>
  <si>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</si>
  <si>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</si>
  <si>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</si>
  <si>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</si>
  <si>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</si>
  <si>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</si>
  <si>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</si>
  <si>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</si>
  <si>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</si>
  <si>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</si>
  <si>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</si>
  <si>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</si>
  <si>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</si>
  <si>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</si>
  <si>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</si>
  <si>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</si>
  <si>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</si>
  <si>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</si>
  <si>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</si>
  <si>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</si>
  <si>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</si>
  <si>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</si>
  <si>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</si>
  <si>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</si>
  <si>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</si>
  <si>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</si>
  <si>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</si>
  <si>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</si>
  <si>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</si>
  <si>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</si>
  <si>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</si>
  <si>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</si>
  <si>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</si>
  <si>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</si>
  <si>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</si>
  <si>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</si>
  <si>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</si>
  <si>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</si>
  <si>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</si>
  <si>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</si>
  <si>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</si>
  <si>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</si>
  <si>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</si>
  <si>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</si>
  <si>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</si>
  <si>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</si>
  <si>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</si>
  <si>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</si>
  <si>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</si>
  <si>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</si>
  <si>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</si>
  <si>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</si>
  <si>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</si>
  <si>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</si>
  <si>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</si>
  <si>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</si>
  <si>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</si>
  <si>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</si>
  <si>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</si>
  <si>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</si>
  <si>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</si>
  <si>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</si>
  <si>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</si>
  <si>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</si>
  <si>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</si>
  <si>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</si>
  <si>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</si>
  <si>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</si>
  <si>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</si>
  <si>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</si>
  <si>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</si>
  <si>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</si>
  <si>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</si>
  <si>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</si>
  <si>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</si>
  <si>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</si>
  <si>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</si>
  <si>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</si>
  <si>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</si>
  <si>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</si>
  <si>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</si>
  <si>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</si>
  <si>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</si>
  <si>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</si>
  <si>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</si>
  <si>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</si>
  <si>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</si>
  <si>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</si>
  <si>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</si>
  <si>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</si>
  <si>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</si>
  <si>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</si>
  <si>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</si>
  <si>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</si>
  <si>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</si>
  <si>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</si>
  <si>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</si>
  <si>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</si>
  <si>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</si>
  <si>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</si>
  <si>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</si>
  <si>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</si>
  <si>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</si>
  <si>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</si>
  <si>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</si>
  <si>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</si>
  <si>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</si>
  <si>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</si>
  <si>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</si>
  <si>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</si>
  <si>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</si>
  <si>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</si>
  <si>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</si>
  <si>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</si>
  <si>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</si>
  <si>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</si>
  <si>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</si>
  <si>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</si>
  <si>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</si>
  <si>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</si>
  <si>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</si>
  <si>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</si>
  <si>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</si>
  <si>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</si>
  <si>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</si>
  <si>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</si>
  <si>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</si>
  <si>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</si>
  <si>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</si>
  <si>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</si>
  <si>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</si>
  <si>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</si>
  <si>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</si>
  <si>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</si>
  <si>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</si>
  <si>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</si>
  <si>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</si>
  <si>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</si>
  <si>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</si>
  <si>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</si>
  <si>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</si>
  <si>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</si>
  <si>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</si>
  <si>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</si>
  <si>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</si>
  <si>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</si>
  <si>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</si>
  <si>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</si>
  <si>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</si>
  <si>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</si>
  <si>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</si>
  <si>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</si>
  <si>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</si>
  <si>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</si>
  <si>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</si>
  <si>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</si>
  <si>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</si>
  <si>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</si>
  <si>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</si>
  <si>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</si>
  <si>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</si>
  <si>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</si>
  <si>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</si>
  <si>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</si>
  <si>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</si>
  <si>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</si>
  <si>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</si>
  <si>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</si>
  <si>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</si>
  <si>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</si>
  <si>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</si>
  <si>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</si>
  <si>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</si>
  <si>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</si>
  <si>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</si>
  <si>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</si>
  <si>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</si>
  <si>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</si>
  <si>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</si>
  <si>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</si>
  <si>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</si>
  <si>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</si>
  <si>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</si>
  <si>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</si>
  <si>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</si>
  <si>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</si>
  <si>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</si>
  <si>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</si>
  <si>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</si>
  <si>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</si>
  <si>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</si>
  <si>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</si>
  <si>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</si>
  <si>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</si>
  <si>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</si>
  <si>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</si>
  <si>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</si>
  <si>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</si>
  <si>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</si>
  <si>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</si>
  <si>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</si>
  <si>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</si>
  <si>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</si>
  <si>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</si>
  <si>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</si>
  <si>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</si>
  <si>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</si>
  <si>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</si>
  <si>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</si>
  <si>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</si>
  <si>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</si>
  <si>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</si>
  <si>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</si>
  <si>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</si>
  <si>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</si>
  <si>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</si>
  <si>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</si>
  <si>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</si>
  <si>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</si>
  <si>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</si>
  <si>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</si>
  <si>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</si>
  <si>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</si>
  <si>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</si>
  <si>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</si>
  <si>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</si>
  <si>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</si>
  <si>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</si>
  <si>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</si>
  <si>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</si>
  <si>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</si>
  <si>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</si>
  <si>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</si>
  <si>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</si>
  <si>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</si>
  <si>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</si>
  <si>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</si>
  <si>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</si>
  <si>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</si>
  <si>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</si>
  <si>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</si>
  <si>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</si>
  <si>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</si>
  <si>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</si>
  <si>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</si>
  <si>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</si>
  <si>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</si>
  <si>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</si>
  <si>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</si>
  <si>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</si>
  <si>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</si>
  <si>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</si>
  <si>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</si>
  <si>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</si>
  <si>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</si>
  <si>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</si>
  <si>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</si>
  <si>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</si>
  <si>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</si>
  <si>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</si>
  <si>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</si>
  <si>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</si>
  <si>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</si>
  <si>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</si>
  <si>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</si>
  <si>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</si>
  <si>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</si>
  <si>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</si>
  <si>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</si>
  <si>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</si>
  <si>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</si>
  <si>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</si>
  <si>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</si>
  <si>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</si>
  <si>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</si>
  <si>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</si>
  <si>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</si>
  <si>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</si>
  <si>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</si>
  <si>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</si>
  <si>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</si>
  <si>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</si>
  <si>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</si>
  <si>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</si>
  <si>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</si>
  <si>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</si>
  <si>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</si>
  <si>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</si>
  <si>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</si>
  <si>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</si>
  <si>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</si>
  <si>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</si>
  <si>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</si>
  <si>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</si>
  <si>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</si>
  <si>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</si>
  <si>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</si>
  <si>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</si>
  <si>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</si>
  <si>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</si>
  <si>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</si>
  <si>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</si>
  <si>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</si>
  <si>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</si>
  <si>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</si>
  <si>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</si>
  <si>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</si>
  <si>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</si>
  <si>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</si>
  <si>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</si>
  <si>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</si>
  <si>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</si>
  <si>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</si>
  <si>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</si>
  <si>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</si>
  <si>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</si>
  <si>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</si>
  <si>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</si>
  <si>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</si>
  <si>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</si>
  <si>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</si>
  <si>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</si>
  <si>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</si>
  <si>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</si>
  <si>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</si>
  <si>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</si>
  <si>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</si>
  <si>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</si>
  <si>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</si>
  <si>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</si>
  <si>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</si>
  <si>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</si>
  <si>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</si>
  <si>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</si>
  <si>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</si>
  <si>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</si>
  <si>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</si>
  <si>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</si>
  <si>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</si>
  <si>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</si>
  <si>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</si>
  <si>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</si>
  <si>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</si>
  <si>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</si>
  <si>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</si>
  <si>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</si>
  <si>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</si>
  <si>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</si>
  <si>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</si>
  <si>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</si>
  <si>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</si>
  <si>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</si>
  <si>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</si>
  <si>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</si>
  <si>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</si>
  <si>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</si>
  <si>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</si>
  <si>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</si>
  <si>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</si>
  <si>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</si>
  <si>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</si>
  <si>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</si>
  <si>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</si>
  <si>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</si>
  <si>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</si>
  <si>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</si>
  <si>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</si>
  <si>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</si>
  <si>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</si>
  <si>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</si>
  <si>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</si>
  <si>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</si>
  <si>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</si>
  <si>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</si>
  <si>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</si>
  <si>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</si>
  <si>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</si>
  <si>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</si>
  <si>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</si>
  <si>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</si>
  <si>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</si>
  <si>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</si>
  <si>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</si>
  <si>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</si>
  <si>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</si>
  <si>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</si>
  <si>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</si>
  <si>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</si>
  <si>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</si>
  <si>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</si>
  <si>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</si>
  <si>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</si>
  <si>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</si>
  <si>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</si>
  <si>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</si>
  <si>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</si>
  <si>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</si>
  <si>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</si>
  <si>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</si>
  <si>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</si>
  <si>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</si>
  <si>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</si>
  <si>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</si>
  <si>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</si>
  <si>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</si>
  <si>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</si>
  <si>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</si>
  <si>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</si>
  <si>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</si>
  <si>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</si>
  <si>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</si>
  <si>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</si>
  <si>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</si>
  <si>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</si>
  <si>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</si>
  <si>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</si>
  <si>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</si>
  <si>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</si>
  <si>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</si>
  <si>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</si>
  <si>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</si>
  <si>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</si>
  <si>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</si>
  <si>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</si>
  <si>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</si>
  <si>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</si>
  <si>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</si>
  <si>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</si>
  <si>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</si>
  <si>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</si>
  <si>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</si>
  <si>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</si>
  <si>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</si>
  <si>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</si>
  <si>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</si>
  <si>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</si>
  <si>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</si>
  <si>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</si>
  <si>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</si>
  <si>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</si>
  <si>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</si>
  <si>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</si>
  <si>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</si>
  <si>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</si>
  <si>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</si>
  <si>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</si>
  <si>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</si>
  <si>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</si>
  <si>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</si>
  <si>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</si>
  <si>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</si>
  <si>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</si>
  <si>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</si>
  <si>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</si>
  <si>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</si>
  <si>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</si>
  <si>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</si>
  <si>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</si>
  <si>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</si>
  <si>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</si>
  <si>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</si>
  <si>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</si>
  <si>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</si>
  <si>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</si>
  <si>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</si>
  <si>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</si>
  <si>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</si>
  <si>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</si>
  <si>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</si>
  <si>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</si>
  <si>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</si>
  <si>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</si>
  <si>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</si>
  <si>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</si>
  <si>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</si>
  <si>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</si>
  <si>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</si>
  <si>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</si>
  <si>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</si>
  <si>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</si>
  <si>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</si>
  <si>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</si>
  <si>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</si>
  <si>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</si>
  <si>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</si>
  <si>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</si>
  <si>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</si>
  <si>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</si>
  <si>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</si>
  <si>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</si>
  <si>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</si>
  <si>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</si>
  <si>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</si>
  <si>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</si>
  <si>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</si>
  <si>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</si>
  <si>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</si>
  <si>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</si>
  <si>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</si>
  <si>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</si>
  <si>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</si>
  <si>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</si>
  <si>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</si>
  <si>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</si>
  <si>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</si>
  <si>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</si>
  <si>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</si>
  <si>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</si>
  <si>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</si>
  <si>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</si>
  <si>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</si>
  <si>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</si>
  <si>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</si>
  <si>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</si>
  <si>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</si>
  <si>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</si>
  <si>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</si>
  <si>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</si>
  <si>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</si>
  <si>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</si>
  <si>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</si>
  <si>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</si>
  <si>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</si>
  <si>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</si>
  <si>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</si>
  <si>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</si>
  <si>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</si>
  <si>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</si>
  <si>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</si>
  <si>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</si>
  <si>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</si>
  <si>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</si>
  <si>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</si>
  <si>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</si>
  <si>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</si>
  <si>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</si>
  <si>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</si>
  <si>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</si>
  <si>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</si>
  <si>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</si>
  <si>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</si>
  <si>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</si>
  <si>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</si>
  <si>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</si>
  <si>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</si>
  <si>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</si>
  <si>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</si>
  <si>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</si>
  <si>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</si>
  <si>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</si>
  <si>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</si>
  <si>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</si>
  <si>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</si>
  <si>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</si>
  <si>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</si>
  <si>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</si>
  <si>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</si>
  <si>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</si>
  <si>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</si>
  <si>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</si>
  <si>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</si>
  <si>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</si>
  <si>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</si>
  <si>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</si>
  <si>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</si>
  <si>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</si>
  <si>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</si>
  <si>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</si>
  <si>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</si>
  <si>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</si>
  <si>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</si>
  <si>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</si>
  <si>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</si>
  <si>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</si>
  <si>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</si>
  <si>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</si>
  <si>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</si>
  <si>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</si>
  <si>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</si>
  <si>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</si>
  <si>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</si>
  <si>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</si>
  <si>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</si>
  <si>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</si>
  <si>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</si>
  <si>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</si>
  <si>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</si>
  <si>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</si>
  <si>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</si>
  <si>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</si>
  <si>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</si>
  <si>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</si>
  <si>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</si>
  <si>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</si>
  <si>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</si>
  <si>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</si>
  <si>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</si>
  <si>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</si>
  <si>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</si>
  <si>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</si>
  <si>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</si>
  <si>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</si>
  <si>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</si>
  <si>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</si>
  <si>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</si>
  <si>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</si>
  <si>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</si>
  <si>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</si>
  <si>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</si>
  <si>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</si>
  <si>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</si>
  <si>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</si>
  <si>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</si>
  <si>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</si>
  <si>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</si>
  <si>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</si>
  <si>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</si>
  <si>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</si>
  <si>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</si>
  <si>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</si>
  <si>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</si>
  <si>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</si>
  <si>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</si>
  <si>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</si>
  <si>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</si>
  <si>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</si>
  <si>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</si>
  <si>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</si>
  <si>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</si>
  <si>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</si>
  <si>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</si>
  <si>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</si>
  <si>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</si>
  <si>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</si>
  <si>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</si>
  <si>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</si>
  <si>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</si>
  <si>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</si>
  <si>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</si>
  <si>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</si>
  <si>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</si>
  <si>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</si>
  <si>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</si>
  <si>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</si>
  <si>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</si>
  <si>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</si>
  <si>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</si>
  <si>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</si>
  <si>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</si>
  <si>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</si>
  <si>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</si>
  <si>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</si>
  <si>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</si>
  <si>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</si>
  <si>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</si>
  <si>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</si>
  <si>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</si>
  <si>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</si>
  <si>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</si>
  <si>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</si>
  <si>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</si>
  <si>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</si>
  <si>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</si>
  <si>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</si>
  <si>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</si>
  <si>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</si>
  <si>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</si>
  <si>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</si>
  <si>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</si>
  <si>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</si>
  <si>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</si>
  <si>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</si>
  <si>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</si>
  <si>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</si>
  <si>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</si>
  <si>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</si>
  <si>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</si>
  <si>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</si>
  <si>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</si>
  <si>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</si>
  <si>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</si>
  <si>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</si>
  <si>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</si>
  <si>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</si>
  <si>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</si>
  <si>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</si>
  <si>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</si>
  <si>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</si>
  <si>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</si>
  <si>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</si>
  <si>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</si>
  <si>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</si>
  <si>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</si>
  <si>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</si>
  <si>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</si>
  <si>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</si>
  <si>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</si>
  <si>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</si>
  <si>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</si>
  <si>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</si>
  <si>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</si>
  <si>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</si>
  <si>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</si>
  <si>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</si>
  <si>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</si>
  <si>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</si>
  <si>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</si>
  <si>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</si>
  <si>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</si>
  <si>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</si>
  <si>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</si>
  <si>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</si>
  <si>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</si>
  <si>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</si>
  <si>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</si>
  <si>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</si>
  <si>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</si>
  <si>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</si>
  <si>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</si>
  <si>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</si>
  <si>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</si>
  <si>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</si>
  <si>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</si>
  <si>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</si>
  <si>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</si>
  <si>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</si>
  <si>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</si>
  <si>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</si>
  <si>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</si>
  <si>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</si>
  <si>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</si>
  <si>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</si>
  <si>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</si>
  <si>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</si>
  <si>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</si>
  <si>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</si>
  <si>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</si>
  <si>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</si>
  <si>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</si>
  <si>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</si>
  <si>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</si>
  <si>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</si>
  <si>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</si>
  <si>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</si>
  <si>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</si>
  <si>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</si>
  <si>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</si>
  <si>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</si>
  <si>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</si>
  <si>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</si>
  <si>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</si>
  <si>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</si>
  <si>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</si>
  <si>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</si>
  <si>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</si>
  <si>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</si>
  <si>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</si>
  <si>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</si>
  <si>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</si>
  <si>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</si>
  <si>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</si>
  <si>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</si>
  <si>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</si>
  <si>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</si>
  <si>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</si>
  <si>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</si>
  <si>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</si>
  <si>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</si>
  <si>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</si>
  <si>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</si>
  <si>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</si>
  <si>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</si>
  <si>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</si>
  <si>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</si>
  <si>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</si>
  <si>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</si>
  <si>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</si>
  <si>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</si>
  <si>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</si>
  <si>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</si>
  <si>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</si>
  <si>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</si>
  <si>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</si>
  <si>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</si>
  <si>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</si>
  <si>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</si>
  <si>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</si>
  <si>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</si>
  <si>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</si>
  <si>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</si>
  <si>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</si>
  <si>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</si>
  <si>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</si>
  <si>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</si>
  <si>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</si>
  <si>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</si>
  <si>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</si>
  <si>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</si>
  <si>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</si>
  <si>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</si>
  <si>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</si>
  <si>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</si>
  <si>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</si>
  <si>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</si>
  <si>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</si>
  <si>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</si>
  <si>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</si>
  <si>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</si>
  <si>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</si>
  <si>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</si>
  <si>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</si>
  <si>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</si>
  <si>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</si>
  <si>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</si>
  <si>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</si>
  <si>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</si>
  <si>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</si>
  <si>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</si>
  <si>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</si>
  <si>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</si>
  <si>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</si>
  <si>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</si>
  <si>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</si>
  <si>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</si>
  <si>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</si>
  <si>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</si>
  <si>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</si>
  <si>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</si>
  <si>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</si>
  <si>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</si>
  <si>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</si>
  <si>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</si>
  <si>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</si>
  <si>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</si>
  <si>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</si>
  <si>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</si>
  <si>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</si>
  <si>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</si>
  <si>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</si>
  <si>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</si>
  <si>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</si>
  <si>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</si>
  <si>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</si>
  <si>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</si>
  <si>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</si>
  <si>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</si>
  <si>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</si>
  <si>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</si>
  <si>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</si>
  <si>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</si>
  <si>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</si>
  <si>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</si>
  <si>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</si>
  <si>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</si>
  <si>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</si>
  <si>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</si>
  <si>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</si>
  <si>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</si>
  <si>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</si>
  <si>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</si>
  <si>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</si>
  <si>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</si>
  <si>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</si>
  <si>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</si>
  <si>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</si>
  <si>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</si>
  <si>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</si>
  <si>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</si>
  <si>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</si>
  <si>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</si>
  <si>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</si>
  <si>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</si>
  <si>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</si>
  <si>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</si>
  <si>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</si>
  <si>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</si>
  <si>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</si>
  <si>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</si>
  <si>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</si>
  <si>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</si>
  <si>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</si>
  <si>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</si>
  <si>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</si>
  <si>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</si>
  <si>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</si>
  <si>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</si>
  <si>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</si>
  <si>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</si>
  <si>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</si>
  <si>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</si>
  <si>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</si>
  <si>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</si>
  <si>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</si>
  <si>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</si>
  <si>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</si>
  <si>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</si>
  <si>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</si>
  <si>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</si>
  <si>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</si>
  <si>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</si>
  <si>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</si>
  <si>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</si>
  <si>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</si>
  <si>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</si>
  <si>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</si>
  <si>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</si>
  <si>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</si>
  <si>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</si>
  <si>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</si>
  <si>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</si>
  <si>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</si>
  <si>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</si>
  <si>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</si>
  <si>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</si>
  <si>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</si>
  <si>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</si>
  <si>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</si>
  <si>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</si>
  <si>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</si>
  <si>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</si>
  <si>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</si>
  <si>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</si>
  <si>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</si>
  <si>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</si>
  <si>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</si>
  <si>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</si>
  <si>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</si>
  <si>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</si>
  <si>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</si>
  <si>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</si>
  <si>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</si>
  <si>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</si>
  <si>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</si>
  <si>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</si>
  <si>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</si>
  <si>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</si>
  <si>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</si>
  <si>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</si>
  <si>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</si>
  <si>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</si>
  <si>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</si>
  <si>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</si>
  <si>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</si>
  <si>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</si>
  <si>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</si>
  <si>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</si>
  <si>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</si>
  <si>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</si>
  <si>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</si>
  <si>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</si>
  <si>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</si>
  <si>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</si>
  <si>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</si>
  <si>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</si>
  <si>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</si>
  <si>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</si>
  <si>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</si>
  <si>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</si>
  <si>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</si>
  <si>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</si>
  <si>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</si>
  <si>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</si>
  <si>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</si>
  <si>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</si>
  <si>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</si>
  <si>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</si>
  <si>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</si>
  <si>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</si>
  <si>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</si>
  <si>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</si>
  <si>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</si>
  <si>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</si>
  <si>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</si>
  <si>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</si>
  <si>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</si>
  <si>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</si>
  <si>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</si>
  <si>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</si>
  <si>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</si>
  <si>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</si>
  <si>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</si>
  <si>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</si>
  <si>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</si>
  <si>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</si>
  <si>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</si>
  <si>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</si>
  <si>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</si>
  <si>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</si>
  <si>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</si>
  <si>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</si>
  <si>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</si>
  <si>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</si>
  <si>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</si>
  <si>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</si>
  <si>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</si>
  <si>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</si>
  <si>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</si>
  <si>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</si>
  <si>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</si>
  <si>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</si>
  <si>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</si>
  <si>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</si>
  <si>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</si>
  <si>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</si>
  <si>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</si>
  <si>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</si>
  <si>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</si>
  <si>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</si>
  <si>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</si>
  <si>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</si>
  <si>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</si>
  <si>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</si>
  <si>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</si>
  <si>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</si>
  <si>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</si>
  <si>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</si>
  <si>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</si>
  <si>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</si>
  <si>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</si>
  <si>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</si>
  <si>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</si>
  <si>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</si>
  <si>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</si>
  <si>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</si>
  <si>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</si>
  <si>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</si>
  <si>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</si>
  <si>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</si>
  <si>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</si>
  <si>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</si>
  <si>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</si>
  <si>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</si>
  <si>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</si>
  <si>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</si>
  <si>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</si>
  <si>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</si>
  <si>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</si>
  <si>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</si>
  <si>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</si>
  <si>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</si>
  <si>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</si>
  <si>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</si>
  <si>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</si>
  <si>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</si>
  <si>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</si>
  <si>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</si>
  <si>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</si>
  <si>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</si>
  <si>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</si>
  <si>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</si>
  <si>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</si>
  <si>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</si>
  <si>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</si>
  <si>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</si>
  <si>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</si>
  <si>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</si>
  <si>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</si>
  <si>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</si>
  <si>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</si>
  <si>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</si>
  <si>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</si>
  <si>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</si>
  <si>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</si>
  <si>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</si>
  <si>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</si>
  <si>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</si>
  <si>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</si>
  <si>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</si>
  <si>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</si>
  <si>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</si>
  <si>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</si>
  <si>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</si>
  <si>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</si>
  <si>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</si>
  <si>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</si>
  <si>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</si>
  <si>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</si>
  <si>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</si>
  <si>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</si>
  <si>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</si>
  <si>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</si>
  <si>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</si>
  <si>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</si>
  <si>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</si>
  <si>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</si>
  <si>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</si>
  <si>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</si>
  <si>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</si>
  <si>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</si>
  <si>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</si>
  <si>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</si>
  <si>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</si>
  <si>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</si>
  <si>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</si>
  <si>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</si>
  <si>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</si>
  <si>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</si>
  <si>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</si>
  <si>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</si>
  <si>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</si>
  <si>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</si>
  <si>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</si>
  <si>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</si>
  <si>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</si>
  <si>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</si>
  <si>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</si>
  <si>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</si>
  <si>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</si>
  <si>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</si>
  <si>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</si>
  <si>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</si>
  <si>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</si>
  <si>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</si>
  <si>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</si>
  <si>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</si>
  <si>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</si>
  <si>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</si>
  <si>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</si>
  <si>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</si>
  <si>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</si>
  <si>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</si>
  <si>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</si>
  <si>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</si>
  <si>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</si>
  <si>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</si>
  <si>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</si>
  <si>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</si>
  <si>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</si>
  <si>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</si>
  <si>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</si>
  <si>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</si>
  <si>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</si>
  <si>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</si>
  <si>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</si>
  <si>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</si>
  <si>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</si>
  <si>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</si>
  <si>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</si>
  <si>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</si>
  <si>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</si>
  <si>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</si>
  <si>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</si>
  <si>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</si>
  <si>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</si>
  <si>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</si>
  <si>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</si>
  <si>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</si>
  <si>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</si>
  <si>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</si>
  <si>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</si>
  <si>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</si>
  <si>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</si>
  <si>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</si>
  <si>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</si>
  <si>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</si>
  <si>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</si>
  <si>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</si>
  <si>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</si>
  <si>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</si>
  <si>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</si>
  <si>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</si>
  <si>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</si>
  <si>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</si>
  <si>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</si>
  <si>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</si>
  <si>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</si>
  <si>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</si>
  <si>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</si>
  <si>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</si>
  <si>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</si>
  <si>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</si>
  <si>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</si>
  <si>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</si>
  <si>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</si>
  <si>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</si>
  <si>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</si>
  <si>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</si>
  <si>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</si>
  <si>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</si>
  <si>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</si>
  <si>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</si>
  <si>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</si>
  <si>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</si>
  <si>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</si>
  <si>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</si>
  <si>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</si>
  <si>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</si>
  <si>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</si>
  <si>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</si>
  <si>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</si>
  <si>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</si>
  <si>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</si>
  <si>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</si>
  <si>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</si>
  <si>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</si>
  <si>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</si>
  <si>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</si>
  <si>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</si>
  <si>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</si>
  <si>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</si>
  <si>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</si>
  <si>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</si>
  <si>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</si>
  <si>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</si>
  <si>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</si>
  <si>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</si>
  <si>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</si>
  <si>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</si>
  <si>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</si>
  <si>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</si>
  <si>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</si>
  <si>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</si>
  <si>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</si>
  <si>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</si>
  <si>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</si>
  <si>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</si>
  <si>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</si>
  <si>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</si>
  <si>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</si>
  <si>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</si>
  <si>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</si>
  <si>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</si>
  <si>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</si>
  <si>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</si>
  <si>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</si>
  <si>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</si>
  <si>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</si>
  <si>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</si>
  <si>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</si>
  <si>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</si>
  <si>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</si>
  <si>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</si>
  <si>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</si>
  <si>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</si>
  <si>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</si>
  <si>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</si>
  <si>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</si>
  <si>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</si>
  <si>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</si>
  <si>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</si>
  <si>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</si>
  <si>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</si>
  <si>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</si>
  <si>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</si>
  <si>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</si>
  <si>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</si>
  <si>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</si>
  <si>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</si>
  <si>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</si>
  <si>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</si>
  <si>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</si>
  <si>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</si>
  <si>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</si>
  <si>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</si>
  <si>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</si>
  <si>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</si>
  <si>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</si>
  <si>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</si>
  <si>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</si>
  <si>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</si>
  <si>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</si>
  <si>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</si>
  <si>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</si>
  <si>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</si>
  <si>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</si>
  <si>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</si>
  <si>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</si>
  <si>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</si>
  <si>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</si>
  <si>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</si>
  <si>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</si>
  <si>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</si>
  <si>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</si>
  <si>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</si>
  <si>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</si>
  <si>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</si>
  <si>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</si>
  <si>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</si>
  <si>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</si>
  <si>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</si>
  <si>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</si>
  <si>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</si>
  <si>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</si>
  <si>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</si>
  <si>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</si>
  <si>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</si>
  <si>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</si>
  <si>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</si>
  <si>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</si>
  <si>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</si>
  <si>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</si>
  <si>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</si>
  <si>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</si>
  <si>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</si>
  <si>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</si>
  <si>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</si>
  <si>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</si>
  <si>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</si>
  <si>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</si>
  <si>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</si>
  <si>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</si>
  <si>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</si>
  <si>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</si>
  <si>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</si>
  <si>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</si>
  <si>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</si>
  <si>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</si>
  <si>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</si>
  <si>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</si>
  <si>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</si>
  <si>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</si>
  <si>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</si>
  <si>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</si>
  <si>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</si>
  <si>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</si>
  <si>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</si>
  <si>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</si>
  <si>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</si>
  <si>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</si>
  <si>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</si>
  <si>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</si>
  <si>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</si>
  <si>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</si>
  <si>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</si>
  <si>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</si>
  <si>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</si>
  <si>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</si>
  <si>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</si>
  <si>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</si>
  <si>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</si>
  <si>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</si>
  <si>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</si>
  <si>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</si>
  <si>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</si>
  <si>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</si>
  <si>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</si>
  <si>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</si>
  <si>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</si>
  <si>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</si>
  <si>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</si>
  <si>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</si>
  <si>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</si>
  <si>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</si>
  <si>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</si>
  <si>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</si>
  <si>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</si>
  <si>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</si>
  <si>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</si>
  <si>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</si>
  <si>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</si>
  <si>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</si>
  <si>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</si>
  <si>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</si>
  <si>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</si>
  <si>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</si>
  <si>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</si>
  <si>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</si>
  <si>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</si>
  <si>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</si>
  <si>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</si>
  <si>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</si>
  <si>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</si>
  <si>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</si>
  <si>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</si>
  <si>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</si>
  <si>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</si>
  <si>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</si>
  <si>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</si>
  <si>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</si>
  <si>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</si>
  <si>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</si>
  <si>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</si>
  <si>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</si>
  <si>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</si>
  <si>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</si>
  <si>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</si>
  <si>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</si>
  <si>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</si>
  <si>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</si>
  <si>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</si>
  <si>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</si>
  <si>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</si>
  <si>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</si>
  <si>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</si>
  <si>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</si>
  <si>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</si>
  <si>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</si>
  <si>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</si>
  <si>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</si>
  <si>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</si>
  <si>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</si>
  <si>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</si>
  <si>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</si>
  <si>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</si>
  <si>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</si>
  <si>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</si>
  <si>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</si>
  <si>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</si>
  <si>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</si>
  <si>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</si>
  <si>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</si>
  <si>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</si>
  <si>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</si>
  <si>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</si>
  <si>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</si>
  <si>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</si>
  <si>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</si>
  <si>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</si>
  <si>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</si>
  <si>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</si>
  <si>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</si>
  <si>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</si>
  <si>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</si>
  <si>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</si>
  <si>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</si>
  <si>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</si>
  <si>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</si>
  <si>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</si>
  <si>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</si>
  <si>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</si>
  <si>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</si>
  <si>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</si>
  <si>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</si>
  <si>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</si>
  <si>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</si>
  <si>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</si>
  <si>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</si>
  <si>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</si>
  <si>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</si>
  <si>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</si>
  <si>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</si>
  <si>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</si>
  <si>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</si>
  <si>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</si>
  <si>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</si>
  <si>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</si>
  <si>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</si>
  <si>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</si>
  <si>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</si>
  <si>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</si>
  <si>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</si>
  <si>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</si>
  <si>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</si>
  <si>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</si>
  <si>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</si>
  <si>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</si>
  <si>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</si>
  <si>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</si>
  <si>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</si>
  <si>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</si>
  <si>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</si>
  <si>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</si>
  <si>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</si>
  <si>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</si>
  <si>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</si>
  <si>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</si>
  <si>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</si>
  <si>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</si>
  <si>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</si>
  <si>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</si>
  <si>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</si>
  <si>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</si>
  <si>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</si>
  <si>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</si>
  <si>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</si>
  <si>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</si>
  <si>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</si>
  <si>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</si>
  <si>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</si>
  <si>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</si>
  <si>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</si>
  <si>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</si>
  <si>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</si>
  <si>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</si>
  <si>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</si>
  <si>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</si>
  <si>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</si>
  <si>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</si>
  <si>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</si>
  <si>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</si>
  <si>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</si>
  <si>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</si>
  <si>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</si>
  <si>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</si>
  <si>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</si>
  <si>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</si>
  <si>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</si>
  <si>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</si>
  <si>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</si>
  <si>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</si>
  <si>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</si>
  <si>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</si>
  <si>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</si>
  <si>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</si>
  <si>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</si>
  <si>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</si>
  <si>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</si>
  <si>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</si>
  <si>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</si>
  <si>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</si>
  <si>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</si>
  <si>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</si>
  <si>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</si>
  <si>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</si>
  <si>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</si>
  <si>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</si>
  <si>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</si>
  <si>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</si>
  <si>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</si>
  <si>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</si>
  <si>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</si>
  <si>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</si>
  <si>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</si>
  <si>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</si>
  <si>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</si>
  <si>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</si>
  <si>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</si>
  <si>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</si>
  <si>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</si>
  <si>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</si>
  <si>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</si>
  <si>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</si>
  <si>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</si>
  <si>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</si>
  <si>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</si>
  <si>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</si>
  <si>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</si>
  <si>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</si>
  <si>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</si>
  <si>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</si>
  <si>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</si>
  <si>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</si>
  <si>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</si>
  <si>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</si>
  <si>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</si>
  <si>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</si>
  <si>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</si>
  <si>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</si>
  <si>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</si>
  <si>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</si>
  <si>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</si>
  <si>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</si>
  <si>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</si>
  <si>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</si>
  <si>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</si>
  <si>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</si>
  <si>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</si>
  <si>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</si>
  <si>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</si>
  <si>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</si>
  <si>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</si>
  <si>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</si>
  <si>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</si>
  <si>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</si>
  <si>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</si>
  <si>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</si>
  <si>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</si>
  <si>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</si>
  <si>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</si>
  <si>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</si>
  <si>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</si>
  <si>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</si>
  <si>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</si>
  <si>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</si>
  <si>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</si>
  <si>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</si>
  <si>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</si>
  <si>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</si>
  <si>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</si>
  <si>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</si>
  <si>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</si>
  <si>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</si>
  <si>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</si>
  <si>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</si>
  <si>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</si>
  <si>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</si>
  <si>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</si>
  <si>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</si>
  <si>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</si>
  <si>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</si>
  <si>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</si>
  <si>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</si>
  <si>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</si>
  <si>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</si>
  <si>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</si>
  <si>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</si>
  <si>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</si>
  <si>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</si>
  <si>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</si>
  <si>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</si>
  <si>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</si>
  <si>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</si>
  <si>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</si>
  <si>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</si>
  <si>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</si>
  <si>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</si>
  <si>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</si>
  <si>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</si>
  <si>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</si>
  <si>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</si>
  <si>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</si>
  <si>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</si>
  <si>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</si>
  <si>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</si>
  <si>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</si>
  <si>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</si>
  <si>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</si>
  <si>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</si>
  <si>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</si>
  <si>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</si>
  <si>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</si>
  <si>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</si>
  <si>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</si>
  <si>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</si>
  <si>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</si>
  <si>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</si>
  <si>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</si>
  <si>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</si>
  <si>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</si>
  <si>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</si>
  <si>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</si>
  <si>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</si>
  <si>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</si>
  <si>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</si>
  <si>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</si>
  <si>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</si>
  <si>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</si>
  <si>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</si>
  <si>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</si>
  <si>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</si>
  <si>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</si>
  <si>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</si>
  <si>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</si>
  <si>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</si>
  <si>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</si>
  <si>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</si>
  <si>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</si>
  <si>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</si>
  <si>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</si>
  <si>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</si>
  <si>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</si>
  <si>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</si>
  <si>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</si>
  <si>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</si>
  <si>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</si>
  <si>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</si>
  <si>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</si>
  <si>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</si>
  <si>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</si>
  <si>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</si>
  <si>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</si>
  <si>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</si>
  <si>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</si>
  <si>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</si>
  <si>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</si>
  <si>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</si>
  <si>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</si>
  <si>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</si>
  <si>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</si>
  <si>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</si>
  <si>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</si>
  <si>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</si>
  <si>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</si>
  <si>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</si>
  <si>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</si>
  <si>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</si>
  <si>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</si>
  <si>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</si>
  <si>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</si>
  <si>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</si>
  <si>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</si>
  <si>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</si>
  <si>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</si>
  <si>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</si>
  <si>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</si>
  <si>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</si>
  <si>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</si>
  <si>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</si>
  <si>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</si>
  <si>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</si>
  <si>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</si>
  <si>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</si>
  <si>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</si>
  <si>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</si>
  <si>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</si>
  <si>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</si>
  <si>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</si>
  <si>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</si>
  <si>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</si>
  <si>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</si>
  <si>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</si>
  <si>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</si>
  <si>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</si>
  <si>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</si>
  <si>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</si>
  <si>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</si>
  <si>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</si>
  <si>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</si>
  <si>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</si>
  <si>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</si>
  <si>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</si>
  <si>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</si>
  <si>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</si>
  <si>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</si>
  <si>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</si>
  <si>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</si>
  <si>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</si>
  <si>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</si>
  <si>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</si>
  <si>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</si>
  <si>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</si>
  <si>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</si>
  <si>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</si>
  <si>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</si>
  <si>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</si>
  <si>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</si>
  <si>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</si>
  <si>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</si>
  <si>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</si>
  <si>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</si>
  <si>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</si>
  <si>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</si>
  <si>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</si>
  <si>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</si>
  <si>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</si>
  <si>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</si>
  <si>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</si>
  <si>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</si>
  <si>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</si>
  <si>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</si>
  <si>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</si>
  <si>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</si>
  <si>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</si>
  <si>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</si>
  <si>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</si>
  <si>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</si>
  <si>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</si>
  <si>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</si>
  <si>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</si>
  <si>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</si>
  <si>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</si>
  <si>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</si>
  <si>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</si>
  <si>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</si>
  <si>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</si>
  <si>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</si>
  <si>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</si>
  <si>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</si>
  <si>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</si>
  <si>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</si>
  <si>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</si>
  <si>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</si>
  <si>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</si>
  <si>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</si>
  <si>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</si>
  <si>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</si>
  <si>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</si>
  <si>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</si>
  <si>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</si>
  <si>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</si>
  <si>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</si>
  <si>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</si>
  <si>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</si>
  <si>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</si>
  <si>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</si>
  <si>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</si>
  <si>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</si>
  <si>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</si>
  <si>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</si>
  <si>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</si>
  <si>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</si>
  <si>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</si>
  <si>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</si>
  <si>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</si>
  <si>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</si>
  <si>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</si>
  <si>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</si>
  <si>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</si>
  <si>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</si>
  <si>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</si>
  <si>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</si>
  <si>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</si>
  <si>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</si>
  <si>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</si>
  <si>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</si>
  <si>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</si>
  <si>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</si>
  <si>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</si>
  <si>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</si>
  <si>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</si>
  <si>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</si>
  <si>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</si>
  <si>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</si>
  <si>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</si>
  <si>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</si>
  <si>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</si>
  <si>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</si>
  <si>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</si>
  <si>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</si>
  <si>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</si>
  <si>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</si>
  <si>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</si>
  <si>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</si>
  <si>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</si>
  <si>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</si>
  <si>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</si>
  <si>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</si>
  <si>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</si>
  <si>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</si>
  <si>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</si>
  <si>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</si>
  <si>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</si>
  <si>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</si>
  <si>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</si>
  <si>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</si>
  <si>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</si>
  <si>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</si>
  <si>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</si>
  <si>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</si>
  <si>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</si>
  <si>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</si>
  <si>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</si>
  <si>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</si>
  <si>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</si>
  <si>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</si>
  <si>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</si>
  <si>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</si>
  <si>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</si>
  <si>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</si>
  <si>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</si>
  <si>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</si>
  <si>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</si>
  <si>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</si>
  <si>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</si>
  <si>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</si>
  <si>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</si>
  <si>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</si>
  <si>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</si>
  <si>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</si>
  <si>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</si>
  <si>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</si>
  <si>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</si>
  <si>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</si>
  <si>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</si>
  <si>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</si>
  <si>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</si>
  <si>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</si>
  <si>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</si>
  <si>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</si>
  <si>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</si>
  <si>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</si>
  <si>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</si>
  <si>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</si>
  <si>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</si>
  <si>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</si>
  <si>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</si>
  <si>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</si>
  <si>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</si>
  <si>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</si>
  <si>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</si>
  <si>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</si>
  <si>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</si>
  <si>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</si>
  <si>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</si>
  <si>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</si>
  <si>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</si>
  <si>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</si>
  <si>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</si>
  <si>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</si>
  <si>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</si>
  <si>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</si>
  <si>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</si>
  <si>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</si>
  <si>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</si>
  <si>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</si>
  <si>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</si>
  <si>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</si>
  <si>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</si>
  <si>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</si>
  <si>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</si>
  <si>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</si>
  <si>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</si>
  <si>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</si>
  <si>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</si>
  <si>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</si>
  <si>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</si>
  <si>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</si>
  <si>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</si>
  <si>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</si>
  <si>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</si>
  <si>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</si>
  <si>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</si>
  <si>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</si>
  <si>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</si>
  <si>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</si>
  <si>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</si>
  <si>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</si>
  <si>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</si>
  <si>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</si>
  <si>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</si>
  <si>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</si>
  <si>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</si>
  <si>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</si>
  <si>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</si>
  <si>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</si>
  <si>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</si>
  <si>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</si>
  <si>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</si>
  <si>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</si>
  <si>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</si>
  <si>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</si>
  <si>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</si>
  <si>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</si>
  <si>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</si>
  <si>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</si>
  <si>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</si>
  <si>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</si>
  <si>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</si>
  <si>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</si>
  <si>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</si>
  <si>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</si>
  <si>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</si>
  <si>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</si>
  <si>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</si>
  <si>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</si>
  <si>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</si>
  <si>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</si>
  <si>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</si>
  <si>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</si>
  <si>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</si>
  <si>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</si>
  <si>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</si>
  <si>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</si>
  <si>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</si>
  <si>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</si>
  <si>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</si>
  <si>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</si>
  <si>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</si>
  <si>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</si>
  <si>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</si>
  <si>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</si>
  <si>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</si>
  <si>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</si>
  <si>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</si>
  <si>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</si>
  <si>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</si>
  <si>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</si>
  <si>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</si>
  <si>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</si>
  <si>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</si>
  <si>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</si>
  <si>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</si>
  <si>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</si>
  <si>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</si>
  <si>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</si>
  <si>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</si>
  <si>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</si>
  <si>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</si>
  <si>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</si>
  <si>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</si>
  <si>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</si>
  <si>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</si>
  <si>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</si>
  <si>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</si>
  <si>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</si>
  <si>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</si>
  <si>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</si>
  <si>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</si>
  <si>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</si>
  <si>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</si>
  <si>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</si>
  <si>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</si>
  <si>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</si>
  <si>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</si>
  <si>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</si>
  <si>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</si>
  <si>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</si>
  <si>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</si>
  <si>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</si>
  <si>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</si>
  <si>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</si>
  <si>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</si>
  <si>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</si>
  <si>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</si>
  <si>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</si>
  <si>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</si>
  <si>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</si>
  <si>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</si>
  <si>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</si>
  <si>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</si>
  <si>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</si>
  <si>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</si>
  <si>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</si>
  <si>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</si>
  <si>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</si>
  <si>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</si>
  <si>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</si>
  <si>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</si>
  <si>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</si>
  <si>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</si>
  <si>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</si>
  <si>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</si>
  <si>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</si>
  <si>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</si>
  <si>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</si>
  <si>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</si>
  <si>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</si>
  <si>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</si>
  <si>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</si>
  <si>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</si>
  <si>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</si>
  <si>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</si>
  <si>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</si>
  <si>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</si>
  <si>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</si>
  <si>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</si>
  <si>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</si>
  <si>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</si>
  <si>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</si>
  <si>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</si>
  <si>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</si>
  <si>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</si>
  <si>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</si>
  <si>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</si>
  <si>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</si>
  <si>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</si>
  <si>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</si>
  <si>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</si>
  <si>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</si>
  <si>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</si>
  <si>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</si>
  <si>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</si>
  <si>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</si>
  <si>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</si>
  <si>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</si>
  <si>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</si>
  <si>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</si>
  <si>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</si>
  <si>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</si>
  <si>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</si>
  <si>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</si>
  <si>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</si>
  <si>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</si>
  <si>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</si>
  <si>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</si>
  <si>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</si>
  <si>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</si>
  <si>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</si>
  <si>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</si>
  <si>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</si>
  <si>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</si>
  <si>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</si>
  <si>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</si>
  <si>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</si>
  <si>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</si>
  <si>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</si>
  <si>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</si>
  <si>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</si>
  <si>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</si>
  <si>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</si>
  <si>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</si>
  <si>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</si>
  <si>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</si>
  <si>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</si>
  <si>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</si>
  <si>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</si>
  <si>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</si>
  <si>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</si>
  <si>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</si>
  <si>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</si>
  <si>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</si>
  <si>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</si>
  <si>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</si>
  <si>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</si>
  <si>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</si>
  <si>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</si>
  <si>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</si>
  <si>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</si>
  <si>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</si>
  <si>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</si>
  <si>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</si>
  <si>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</si>
  <si>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</si>
  <si>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</si>
  <si>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</si>
  <si>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</si>
  <si>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</si>
  <si>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</si>
  <si>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</si>
  <si>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</si>
  <si>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</si>
  <si>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</si>
  <si>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</si>
  <si>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</si>
  <si>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</si>
  <si>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</si>
  <si>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</si>
  <si>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</si>
  <si>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</si>
  <si>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</si>
  <si>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</si>
  <si>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</si>
  <si>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</si>
  <si>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</si>
  <si>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</si>
  <si>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</si>
  <si>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</si>
  <si>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</si>
  <si>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</si>
  <si>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</si>
  <si>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</si>
  <si>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</si>
  <si>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</si>
  <si>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</si>
  <si>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</si>
  <si>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</si>
  <si>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</si>
  <si>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</si>
  <si>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</si>
  <si>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</si>
  <si>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</si>
  <si>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</si>
  <si>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</si>
  <si>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</si>
  <si>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</si>
  <si>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</si>
  <si>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</si>
  <si>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</si>
  <si>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</si>
  <si>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</si>
  <si>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</si>
  <si>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</si>
  <si>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</si>
  <si>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</si>
  <si>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</si>
  <si>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</si>
  <si>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</si>
  <si>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</si>
  <si>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</si>
  <si>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</si>
  <si>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</si>
  <si>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</si>
  <si>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</si>
  <si>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</si>
  <si>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</si>
  <si>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</si>
  <si>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</si>
  <si>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</si>
  <si>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</si>
  <si>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</si>
  <si>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</si>
  <si>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</si>
  <si>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</si>
  <si>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</si>
  <si>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</si>
  <si>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</si>
  <si>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</si>
  <si>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</si>
  <si>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</si>
  <si>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</si>
  <si>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</si>
  <si>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</si>
  <si>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</si>
  <si>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</si>
  <si>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</si>
  <si>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</si>
  <si>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</si>
  <si>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</si>
  <si>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</si>
  <si>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</si>
  <si>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</si>
  <si>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</si>
  <si>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</si>
  <si>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</si>
  <si>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</si>
  <si>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</si>
  <si>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</si>
  <si>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</si>
  <si>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</si>
  <si>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</si>
  <si>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</si>
  <si>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</si>
  <si>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</si>
  <si>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</si>
  <si>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</si>
  <si>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</si>
  <si>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</si>
  <si>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</si>
  <si>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</si>
  <si>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</si>
  <si>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</si>
  <si>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</si>
  <si>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</si>
  <si>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</si>
  <si>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</si>
  <si>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</si>
  <si>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</si>
  <si>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</si>
  <si>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</si>
  <si>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</si>
  <si>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</si>
  <si>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</si>
  <si>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</si>
  <si>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</si>
  <si>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</si>
  <si>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</si>
  <si>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</si>
  <si>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</si>
  <si>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</si>
  <si>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</si>
  <si>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</si>
  <si>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</si>
  <si>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</si>
  <si>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</si>
  <si>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</si>
  <si>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</si>
  <si>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</si>
  <si>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</si>
  <si>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</si>
  <si>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</si>
  <si>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</si>
  <si>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</si>
  <si>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</si>
  <si>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</si>
  <si>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</si>
  <si>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</si>
  <si>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</si>
  <si>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</si>
  <si>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</si>
  <si>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</si>
  <si>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</si>
  <si>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</si>
  <si>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</si>
  <si>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</si>
  <si>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</si>
  <si>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</si>
  <si>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</si>
  <si>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</si>
  <si>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</si>
  <si>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</si>
  <si>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</si>
  <si>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</si>
  <si>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</si>
  <si>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</si>
  <si>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</si>
  <si>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</si>
  <si>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</si>
  <si>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</si>
  <si>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</si>
  <si>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</si>
  <si>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</si>
  <si>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</si>
  <si>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</si>
  <si>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</si>
  <si>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</si>
  <si>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</si>
  <si>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</si>
  <si>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</si>
  <si>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</si>
  <si>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</si>
  <si>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</si>
  <si>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</si>
  <si>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</si>
  <si>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</si>
  <si>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</si>
  <si>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</si>
  <si>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</si>
  <si>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</si>
  <si>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</si>
  <si>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</si>
  <si>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</si>
  <si>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</si>
  <si>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</si>
  <si>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</si>
  <si>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</si>
  <si>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</si>
  <si>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</si>
  <si>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</si>
  <si>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</si>
  <si>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</si>
  <si>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</si>
  <si>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</si>
  <si>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</si>
  <si>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</si>
  <si>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</si>
  <si>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</si>
  <si>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</si>
  <si>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</si>
  <si>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</si>
  <si>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</si>
  <si>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</si>
  <si>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</si>
  <si>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</si>
  <si>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</si>
  <si>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</si>
  <si>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</si>
  <si>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</si>
  <si>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</si>
  <si>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</si>
  <si>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</si>
  <si>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</si>
  <si>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</si>
  <si>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</si>
  <si>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</si>
  <si>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</si>
  <si>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</si>
  <si>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</si>
  <si>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</si>
  <si>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</si>
  <si>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</si>
  <si>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</si>
  <si>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</si>
  <si>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</si>
  <si>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</si>
  <si>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</si>
  <si>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</si>
  <si>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</si>
  <si>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</si>
  <si>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</si>
  <si>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</si>
  <si>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</si>
  <si>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</si>
  <si>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</si>
  <si>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</si>
  <si>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</si>
  <si>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</si>
  <si>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</si>
  <si>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</si>
  <si>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</si>
  <si>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</si>
  <si>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</si>
  <si>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</si>
  <si>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</si>
  <si>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</si>
  <si>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</si>
  <si>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</si>
  <si>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</si>
  <si>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</si>
  <si>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</si>
  <si>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</si>
  <si>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</si>
  <si>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</si>
  <si>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</si>
  <si>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</si>
  <si>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</si>
  <si>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</si>
  <si>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</si>
  <si>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</si>
  <si>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</si>
  <si>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</si>
  <si>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</si>
  <si>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</si>
  <si>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</si>
  <si>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</si>
  <si>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</si>
  <si>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</si>
  <si>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</si>
  <si>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</si>
  <si>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</si>
  <si>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</si>
  <si>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</si>
  <si>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</si>
  <si>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</si>
  <si>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</si>
  <si>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</si>
  <si>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</si>
  <si>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</si>
  <si>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</si>
  <si>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</si>
  <si>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</si>
  <si>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</si>
  <si>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</si>
  <si>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</si>
  <si>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</si>
  <si>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</si>
  <si>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</si>
  <si>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</si>
  <si>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</si>
  <si>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</si>
  <si>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</si>
  <si>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</si>
  <si>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</si>
  <si>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</si>
  <si>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</si>
  <si>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</si>
  <si>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</si>
  <si>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</si>
  <si>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</si>
  <si>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</si>
  <si>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</si>
  <si>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</si>
  <si>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</si>
  <si>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</si>
  <si>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</si>
  <si>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</si>
  <si>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</si>
  <si>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</si>
  <si>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</si>
  <si>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</si>
  <si>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</si>
  <si>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</si>
  <si>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</si>
  <si>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</si>
  <si>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</si>
  <si>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</si>
  <si>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</si>
  <si>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</si>
  <si>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</si>
  <si>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</si>
  <si>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</si>
  <si>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</si>
  <si>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</si>
  <si>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</si>
  <si>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</si>
  <si>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</si>
  <si>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</si>
  <si>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</si>
  <si>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</si>
  <si>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</si>
  <si>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</si>
  <si>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</si>
  <si>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</si>
  <si>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</si>
  <si>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</si>
  <si>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</si>
  <si>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</si>
  <si>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</si>
  <si>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</si>
  <si>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</si>
  <si>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</si>
  <si>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</si>
  <si>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</si>
  <si>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</si>
  <si>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</si>
  <si>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</si>
  <si>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</si>
  <si>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</si>
  <si>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</si>
  <si>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</si>
  <si>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</si>
  <si>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</si>
  <si>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</si>
  <si>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</si>
  <si>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</si>
  <si>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</si>
  <si>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</si>
  <si>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</si>
  <si>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</si>
  <si>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</si>
  <si>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</si>
  <si>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</si>
  <si>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</si>
  <si>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</si>
  <si>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</si>
  <si>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</si>
  <si>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</si>
  <si>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</si>
  <si>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</si>
  <si>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</si>
  <si>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</si>
  <si>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</si>
  <si>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</si>
  <si>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</si>
  <si>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</si>
  <si>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</si>
  <si>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</si>
  <si>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</si>
  <si>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</si>
  <si>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</si>
  <si>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</si>
  <si>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</si>
  <si>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</si>
  <si>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</si>
  <si>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</si>
  <si>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</si>
  <si>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</si>
  <si>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</si>
  <si>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</si>
  <si>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</si>
  <si>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</si>
  <si>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</si>
  <si>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</si>
  <si>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</si>
  <si>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</si>
  <si>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</si>
  <si>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</si>
  <si>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</si>
  <si>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</si>
  <si>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</si>
  <si>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</si>
  <si>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</si>
  <si>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</si>
  <si>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</si>
  <si>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</si>
  <si>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</si>
  <si>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</si>
  <si>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</si>
  <si>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</si>
  <si>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</si>
  <si>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</si>
  <si>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</si>
  <si>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</si>
  <si>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</si>
  <si>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</si>
  <si>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</si>
  <si>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</si>
  <si>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</si>
  <si>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</si>
  <si>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</si>
  <si>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</si>
  <si>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</si>
  <si>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</si>
  <si>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</si>
  <si>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</si>
  <si>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</si>
  <si>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</si>
  <si>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</si>
  <si>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</si>
  <si>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</si>
  <si>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</si>
  <si>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</si>
  <si>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</si>
  <si>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</si>
  <si>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</si>
  <si>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</si>
  <si>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</si>
  <si>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</si>
  <si>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</si>
  <si>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</si>
  <si>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</si>
  <si>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</si>
  <si>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</si>
  <si>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</si>
  <si>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</si>
  <si>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</si>
  <si>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</si>
  <si>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</si>
  <si>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</si>
  <si>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</si>
  <si>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</si>
  <si>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</si>
  <si>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</si>
  <si>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</si>
  <si>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</si>
  <si>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</si>
  <si>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</si>
  <si>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</si>
  <si>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</si>
  <si>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</si>
  <si>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</si>
  <si>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</si>
  <si>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</si>
  <si>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</si>
  <si>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</si>
  <si>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</si>
  <si>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</si>
  <si>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</si>
  <si>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</si>
  <si>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</si>
  <si>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</si>
  <si>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</si>
  <si>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</si>
  <si>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</si>
  <si>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</si>
  <si>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</si>
  <si>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</si>
  <si>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</si>
  <si>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</si>
  <si>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</si>
  <si>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</si>
  <si>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</si>
  <si>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</si>
  <si>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</si>
  <si>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</si>
  <si>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</si>
  <si>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</si>
  <si>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</si>
  <si>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</si>
  <si>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</si>
  <si>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</si>
  <si>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</si>
  <si>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</si>
  <si>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</si>
  <si>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</si>
  <si>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</si>
  <si>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</si>
  <si>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</si>
  <si>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</si>
  <si>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</si>
  <si>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</si>
  <si>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</si>
  <si>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</si>
  <si>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</si>
  <si>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</si>
  <si>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</si>
  <si>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</si>
  <si>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</si>
  <si>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</si>
  <si>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</si>
  <si>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</si>
  <si>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</si>
  <si>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</si>
  <si>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</si>
  <si>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</si>
  <si>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</si>
  <si>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</si>
  <si>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</si>
  <si>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</si>
  <si>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</si>
  <si>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</si>
  <si>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</si>
  <si>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</si>
  <si>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</si>
  <si>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</si>
  <si>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</si>
  <si>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</si>
  <si>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</si>
  <si>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</si>
  <si>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</si>
  <si>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</si>
  <si>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</si>
  <si>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</si>
  <si>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</si>
  <si>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</si>
  <si>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</si>
  <si>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</si>
  <si>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</si>
  <si>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</si>
  <si>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</si>
  <si>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</si>
  <si>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</si>
  <si>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</si>
  <si>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</si>
  <si>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</si>
  <si>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</si>
  <si>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</si>
  <si>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</si>
  <si>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</si>
  <si>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</si>
  <si>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</si>
  <si>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</si>
  <si>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</si>
  <si>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</si>
  <si>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</si>
  <si>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</si>
  <si>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</si>
  <si>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</si>
  <si>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</si>
  <si>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</si>
  <si>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</si>
  <si>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</si>
  <si>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</si>
  <si>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</si>
  <si>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</si>
  <si>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</si>
  <si>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</si>
  <si>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</si>
  <si>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</si>
  <si>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</si>
  <si>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</si>
  <si>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</si>
  <si>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</si>
  <si>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</si>
  <si>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</si>
  <si>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</si>
  <si>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</si>
  <si>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</si>
  <si>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</si>
  <si>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</si>
  <si>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</si>
  <si>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</si>
  <si>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</si>
  <si>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</si>
  <si>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</si>
  <si>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</si>
  <si>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</si>
  <si>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</si>
  <si>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</si>
  <si>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</si>
  <si>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</si>
  <si>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</si>
  <si>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</si>
  <si>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</si>
  <si>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</si>
  <si>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</si>
  <si>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</si>
  <si>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</si>
  <si>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</si>
  <si>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</si>
  <si>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</si>
  <si>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</si>
  <si>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</si>
  <si>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</si>
  <si>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</si>
  <si>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</si>
  <si>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</si>
  <si>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</si>
  <si>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</si>
  <si>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</si>
  <si>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</si>
  <si>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</si>
  <si>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</si>
  <si>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</si>
  <si>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</si>
  <si>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</si>
  <si>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</si>
  <si>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</si>
  <si>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</si>
  <si>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</si>
  <si>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</si>
  <si>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</si>
  <si>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</si>
  <si>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</si>
  <si>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</si>
  <si>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</si>
  <si>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</si>
  <si>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</si>
  <si>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</si>
  <si>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</si>
  <si>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</si>
  <si>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</si>
  <si>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</si>
  <si>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</si>
  <si>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</si>
  <si>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</si>
  <si>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</si>
  <si>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</si>
  <si>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</si>
  <si>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</si>
  <si>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</si>
  <si>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</si>
  <si>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</si>
  <si>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</si>
  <si>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</si>
  <si>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</si>
  <si>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</si>
  <si>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</si>
  <si>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</si>
  <si>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</si>
  <si>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</si>
  <si>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</si>
  <si>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</si>
  <si>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</si>
  <si>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</si>
  <si>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</si>
  <si>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</si>
  <si>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</si>
  <si>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</si>
  <si>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</si>
  <si>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</si>
  <si>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</si>
  <si>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</si>
  <si>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</si>
  <si>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</si>
  <si>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</si>
  <si>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</si>
  <si>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</si>
  <si>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</si>
  <si>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</si>
  <si>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</si>
  <si>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</si>
  <si>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</si>
  <si>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</si>
  <si>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</si>
  <si>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</si>
  <si>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</si>
  <si>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</si>
  <si>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</si>
  <si>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</si>
  <si>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</si>
  <si>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</si>
  <si>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</si>
  <si>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</si>
  <si>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</si>
  <si>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</si>
  <si>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</si>
  <si>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</si>
  <si>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</si>
  <si>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</si>
  <si>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</si>
  <si>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</si>
  <si>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</si>
  <si>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</si>
  <si>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</si>
  <si>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</si>
  <si>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</si>
  <si>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</si>
  <si>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</si>
  <si>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</si>
  <si>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</si>
  <si>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</si>
  <si>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</si>
  <si>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</si>
  <si>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</si>
  <si>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</si>
  <si>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</si>
  <si>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</si>
  <si>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</si>
  <si>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</si>
  <si>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</si>
  <si>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</si>
  <si>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</si>
  <si>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</si>
  <si>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</si>
  <si>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</si>
  <si>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</si>
  <si>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</si>
  <si>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</si>
  <si>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</si>
  <si>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</si>
  <si>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</si>
  <si>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</si>
  <si>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</si>
  <si>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</si>
  <si>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</si>
  <si>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</si>
  <si>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</si>
  <si>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</si>
  <si>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</si>
  <si>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</si>
  <si>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</si>
  <si>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</si>
  <si>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</si>
  <si>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</si>
  <si>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</si>
  <si>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</si>
  <si>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</si>
  <si>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</si>
  <si>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</si>
  <si>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</si>
  <si>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</si>
  <si>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</si>
  <si>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</si>
  <si>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</si>
  <si>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</si>
  <si>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</si>
  <si>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</si>
  <si>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</si>
  <si>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</si>
  <si>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</si>
  <si>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</si>
  <si>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</si>
  <si>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</si>
  <si>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</si>
  <si>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</si>
  <si>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</si>
  <si>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</si>
  <si>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</si>
  <si>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</si>
  <si>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</si>
  <si>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</si>
  <si>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</si>
  <si>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</si>
  <si>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</si>
  <si>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</si>
  <si>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</si>
  <si>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</si>
  <si>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</si>
  <si>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</si>
  <si>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</si>
  <si>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</si>
  <si>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</si>
  <si>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</si>
  <si>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</si>
  <si>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</si>
  <si>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</si>
  <si>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</si>
  <si>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</si>
  <si>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</si>
  <si>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</si>
  <si>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</si>
  <si>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</si>
  <si>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</si>
  <si>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</si>
  <si>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</si>
  <si>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</si>
  <si>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</si>
  <si>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</si>
  <si>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</si>
  <si>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</si>
  <si>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</si>
  <si>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</si>
  <si>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</si>
  <si>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</si>
  <si>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</si>
  <si>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</si>
  <si>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</si>
  <si>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</si>
  <si>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</si>
  <si>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</si>
  <si>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</si>
  <si>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</si>
  <si>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</si>
  <si>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</si>
  <si>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</si>
  <si>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</si>
  <si>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</si>
  <si>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</si>
  <si>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</si>
  <si>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</si>
  <si>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</si>
  <si>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</si>
  <si>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</si>
  <si>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</si>
  <si>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</si>
  <si>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</si>
  <si>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</si>
  <si>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</si>
  <si>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</si>
  <si>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</si>
  <si>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</si>
  <si>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</si>
  <si>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</si>
  <si>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</si>
  <si>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</si>
  <si>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</si>
  <si>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</si>
  <si>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</si>
  <si>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</si>
  <si>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</si>
  <si>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</si>
  <si>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</si>
  <si>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</si>
  <si>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</si>
  <si>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</si>
  <si>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</si>
  <si>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</si>
  <si>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</si>
  <si>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</si>
  <si>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</si>
  <si>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</si>
  <si>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</si>
  <si>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</si>
  <si>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</si>
  <si>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</si>
  <si>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</si>
  <si>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</si>
  <si>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</si>
  <si>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</si>
  <si>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</si>
  <si>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</si>
  <si>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</si>
  <si>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</si>
  <si>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</si>
  <si>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</si>
  <si>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</si>
  <si>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</si>
  <si>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</si>
  <si>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</si>
  <si>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</si>
  <si>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</si>
  <si>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</si>
  <si>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</si>
  <si>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</si>
  <si>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</si>
  <si>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</si>
  <si>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</si>
  <si>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</si>
  <si>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</si>
  <si>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</si>
  <si>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</si>
  <si>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</si>
  <si>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</si>
  <si>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</si>
  <si>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</si>
  <si>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</si>
  <si>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</si>
  <si>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</si>
  <si>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</si>
  <si>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</si>
  <si>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</si>
  <si>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</si>
  <si>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</si>
  <si>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</si>
  <si>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</si>
  <si>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</si>
  <si>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</si>
  <si>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</si>
  <si>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</si>
  <si>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</si>
  <si>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</si>
  <si>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</si>
  <si>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</si>
  <si>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</si>
  <si>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</si>
  <si>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</si>
  <si>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</si>
  <si>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</si>
  <si>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</si>
  <si>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</si>
  <si>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</si>
  <si>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</si>
  <si>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</si>
  <si>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</si>
  <si>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</si>
  <si>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</si>
  <si>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</si>
  <si>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</si>
  <si>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</si>
  <si>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</si>
  <si>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</si>
  <si>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</si>
  <si>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</si>
  <si>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</si>
  <si>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</si>
  <si>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</si>
  <si>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</si>
  <si>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</si>
  <si>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</si>
  <si>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</si>
  <si>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</si>
  <si>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</si>
  <si>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</si>
  <si>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</si>
  <si>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</si>
  <si>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</si>
  <si>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</si>
  <si>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</si>
  <si>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</si>
  <si>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</si>
  <si>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</si>
  <si>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</si>
  <si>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</si>
  <si>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</si>
  <si>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</si>
  <si>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</si>
  <si>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</si>
  <si>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</si>
  <si>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</si>
  <si>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</si>
  <si>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</si>
  <si>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</si>
  <si>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</si>
  <si>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</si>
  <si>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</si>
  <si>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</si>
  <si>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</si>
  <si>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</si>
  <si>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</si>
  <si>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</si>
  <si>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</si>
  <si>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</si>
  <si>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</si>
  <si>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</si>
  <si>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</si>
  <si>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</si>
  <si>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</si>
  <si>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</si>
  <si>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</si>
  <si>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</si>
  <si>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</si>
  <si>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</si>
  <si>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</si>
  <si>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</si>
  <si>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</si>
  <si>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</si>
  <si>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</si>
  <si>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</si>
  <si>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</si>
  <si>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</si>
  <si>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</si>
  <si>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</si>
  <si>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</si>
  <si>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</si>
  <si>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</si>
  <si>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</si>
  <si>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</si>
  <si>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</si>
  <si>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</si>
  <si>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</si>
  <si>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</si>
  <si>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</si>
  <si>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</si>
  <si>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</si>
  <si>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</si>
  <si>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</si>
  <si>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</si>
  <si>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</si>
  <si>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</si>
  <si>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</si>
  <si>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</si>
  <si>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</si>
  <si>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</si>
  <si>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</si>
  <si>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</si>
  <si>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</si>
  <si>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</si>
  <si>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</si>
  <si>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</si>
  <si>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</si>
  <si>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</si>
  <si>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</si>
  <si>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</si>
  <si>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</si>
  <si>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</si>
  <si>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</si>
  <si>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</si>
  <si>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</si>
  <si>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</si>
  <si>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</si>
  <si>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</si>
  <si>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</si>
  <si>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</si>
  <si>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</si>
  <si>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</si>
  <si>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</si>
  <si>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</si>
  <si>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</si>
  <si>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</si>
  <si>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</si>
  <si>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</si>
  <si>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</si>
  <si>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</si>
  <si>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</si>
  <si>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</si>
  <si>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</si>
  <si>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</si>
  <si>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</si>
  <si>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</si>
  <si>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</si>
  <si>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</si>
  <si>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</si>
  <si>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</si>
  <si>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</si>
  <si>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</si>
  <si>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</si>
  <si>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</si>
  <si>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</si>
  <si>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</si>
  <si>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</si>
  <si>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</si>
  <si>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</si>
  <si>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</si>
  <si>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</si>
  <si>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</si>
  <si>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</si>
  <si>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</si>
  <si>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</si>
  <si>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</si>
  <si>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</si>
  <si>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</si>
  <si>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</si>
  <si>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</si>
  <si>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</si>
  <si>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</si>
  <si>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</si>
  <si>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</si>
  <si>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</si>
  <si>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</si>
  <si>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</si>
  <si>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</si>
  <si>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</si>
  <si>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</si>
  <si>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</si>
  <si>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</si>
  <si>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</si>
  <si>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</si>
  <si>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</si>
  <si>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</si>
  <si>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</si>
  <si>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</si>
  <si>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</si>
  <si>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</si>
  <si>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</si>
  <si>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</si>
  <si>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</si>
  <si>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</si>
  <si>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</si>
  <si>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</si>
  <si>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</si>
  <si>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</si>
  <si>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</si>
  <si>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</si>
  <si>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</si>
  <si>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</si>
  <si>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</si>
  <si>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</si>
  <si>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</si>
  <si>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</si>
  <si>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</si>
  <si>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</si>
  <si>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</si>
  <si>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</si>
  <si>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</si>
  <si>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</si>
  <si>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</si>
  <si>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</si>
  <si>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</si>
  <si>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</si>
  <si>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</si>
  <si>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</si>
  <si>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</si>
  <si>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</si>
  <si>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</si>
  <si>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</si>
  <si>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</si>
  <si>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</si>
  <si>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</si>
  <si>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</si>
  <si>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</si>
  <si>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</si>
  <si>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</si>
  <si>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</si>
  <si>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</si>
  <si>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</si>
  <si>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</si>
  <si>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</si>
  <si>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</si>
  <si>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</si>
  <si>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</si>
  <si>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</si>
  <si>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</si>
  <si>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</si>
  <si>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</si>
  <si>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</si>
  <si>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</si>
  <si>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</si>
  <si>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</si>
  <si>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</si>
  <si>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</si>
  <si>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</si>
  <si>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</si>
  <si>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</si>
  <si>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</si>
  <si>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</si>
  <si>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</si>
  <si>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</si>
  <si>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</si>
  <si>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</si>
  <si>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</si>
  <si>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</si>
  <si>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</si>
  <si>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</si>
  <si>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</si>
  <si>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</si>
  <si>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</si>
  <si>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</si>
  <si>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</si>
  <si>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</si>
  <si>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</si>
  <si>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</si>
  <si>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</si>
  <si>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</si>
  <si>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</si>
  <si>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</si>
  <si>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</si>
  <si>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</si>
  <si>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</si>
  <si>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</si>
  <si>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</si>
  <si>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</si>
  <si>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</si>
  <si>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</si>
  <si>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</si>
  <si>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</si>
  <si>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</si>
  <si>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</si>
  <si>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</si>
  <si>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</si>
  <si>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</si>
  <si>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</si>
  <si>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</si>
  <si>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</si>
  <si>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</si>
  <si>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</si>
  <si>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</si>
  <si>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</si>
  <si>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</si>
  <si>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</si>
  <si>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</si>
  <si>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</si>
  <si>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</si>
  <si>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</si>
  <si>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</si>
  <si>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</si>
  <si>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</si>
  <si>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</si>
  <si>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</si>
  <si>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</si>
  <si>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</si>
  <si>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</si>
  <si>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</si>
  <si>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</si>
  <si>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</si>
  <si>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</si>
  <si>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</si>
  <si>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</si>
  <si>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</si>
  <si>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</si>
  <si>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</si>
  <si>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</si>
  <si>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</si>
  <si>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</si>
  <si>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</si>
  <si>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</si>
  <si>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</si>
  <si>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</si>
  <si>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</si>
  <si>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</si>
  <si>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</si>
  <si>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</si>
  <si>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</si>
  <si>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</si>
  <si>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</si>
  <si>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</si>
  <si>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</si>
  <si>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</si>
  <si>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</si>
  <si>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</si>
  <si>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</si>
  <si>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</si>
  <si>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</si>
  <si>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</si>
  <si>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</si>
  <si>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</si>
  <si>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</si>
  <si>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</si>
  <si>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</si>
  <si>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</si>
  <si>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</si>
  <si>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</si>
  <si>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</si>
  <si>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</si>
  <si>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</si>
  <si>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</si>
  <si>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</si>
  <si>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</si>
  <si>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</si>
  <si>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</si>
  <si>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</si>
  <si>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</si>
  <si>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</si>
  <si>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</si>
  <si>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</si>
  <si>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</si>
  <si>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</si>
  <si>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</si>
  <si>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</si>
  <si>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</si>
  <si>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</si>
  <si>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</si>
  <si>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</si>
  <si>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</si>
  <si>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</si>
  <si>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</si>
  <si>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</si>
  <si>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</si>
  <si>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</si>
  <si>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</si>
  <si>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</si>
  <si>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</si>
  <si>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</si>
  <si>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</si>
  <si>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</si>
  <si>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</si>
  <si>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</si>
  <si>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</si>
  <si>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</si>
  <si>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</si>
  <si>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</si>
  <si>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</si>
  <si>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</si>
  <si>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</si>
  <si>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</si>
  <si>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</si>
  <si>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</si>
  <si>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</si>
  <si>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</si>
  <si>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</si>
  <si>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</si>
  <si>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</si>
  <si>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</si>
  <si>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</si>
  <si>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</si>
  <si>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</si>
  <si>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</si>
  <si>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</si>
  <si>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</si>
  <si>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</si>
  <si>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</si>
  <si>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</si>
  <si>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</si>
  <si>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</si>
  <si>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</si>
  <si>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</si>
  <si>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</si>
  <si>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</si>
  <si>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</si>
  <si>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</si>
  <si>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</si>
  <si>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</si>
  <si>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</si>
  <si>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</si>
  <si>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</si>
  <si>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</si>
  <si>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</si>
  <si>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</si>
  <si>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</si>
  <si>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</si>
  <si>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</si>
  <si>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</si>
  <si>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</si>
  <si>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</si>
  <si>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</si>
  <si>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</si>
  <si>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</si>
  <si>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</si>
  <si>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</si>
  <si>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</si>
  <si>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</si>
  <si>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</si>
  <si>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</si>
  <si>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</si>
  <si>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</si>
  <si>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</si>
  <si>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</si>
  <si>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</si>
  <si>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</si>
  <si>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</si>
  <si>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</si>
  <si>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</si>
  <si>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</si>
  <si>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</si>
  <si>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</si>
  <si>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</si>
  <si>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</si>
  <si>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</si>
  <si>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</si>
  <si>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</si>
  <si>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</si>
  <si>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</si>
  <si>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</si>
  <si>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</si>
  <si>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</si>
  <si>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</si>
  <si>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</si>
  <si>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</si>
  <si>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</si>
  <si>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</si>
  <si>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</si>
  <si>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</si>
  <si>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</si>
  <si>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</si>
  <si>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</si>
  <si>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</si>
  <si>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</si>
  <si>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</si>
  <si>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</si>
  <si>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</si>
  <si>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</si>
  <si>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</si>
  <si>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</si>
  <si>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</si>
  <si>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</si>
  <si>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</si>
  <si>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</si>
  <si>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</si>
  <si>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</si>
  <si>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</si>
  <si>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</si>
  <si>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</si>
  <si>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</si>
  <si>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</si>
  <si>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</si>
  <si>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</si>
  <si>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</si>
  <si>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</si>
  <si>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</si>
  <si>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</si>
  <si>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</si>
  <si>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</si>
  <si>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</si>
  <si>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</si>
  <si>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</si>
  <si>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</si>
  <si>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</si>
  <si>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</si>
  <si>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</si>
  <si>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</si>
  <si>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</si>
  <si>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</si>
  <si>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</si>
  <si>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</si>
  <si>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</si>
  <si>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</si>
  <si>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</si>
  <si>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</si>
  <si>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</si>
  <si>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</si>
  <si>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</si>
  <si>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</si>
  <si>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</si>
  <si>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</si>
  <si>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</si>
  <si>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</si>
  <si>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</si>
  <si>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</si>
  <si>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</si>
  <si>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</si>
  <si>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</si>
  <si>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</si>
  <si>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</si>
  <si>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</si>
  <si>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</si>
  <si>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</si>
  <si>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</si>
  <si>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</si>
  <si>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</si>
  <si>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</si>
  <si>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</si>
  <si>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</si>
  <si>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</si>
  <si>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</si>
  <si>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</si>
  <si>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</si>
  <si>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</si>
  <si>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</si>
  <si>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</si>
  <si>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</si>
  <si>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</si>
  <si>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</si>
  <si>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</si>
  <si>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</si>
  <si>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</si>
  <si>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</si>
  <si>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</si>
  <si>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</si>
  <si>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</si>
  <si>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</si>
  <si>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</si>
  <si>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</si>
  <si>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</si>
  <si>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</si>
  <si>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</si>
  <si>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</si>
  <si>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</si>
  <si>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</si>
  <si>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</si>
  <si>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</si>
  <si>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</si>
  <si>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</si>
  <si>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</si>
  <si>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</si>
  <si>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</si>
  <si>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</si>
  <si>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</si>
  <si>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</si>
  <si>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</si>
  <si>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</si>
  <si>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</si>
  <si>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</si>
  <si>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</si>
  <si>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</si>
  <si>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</si>
  <si>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</si>
  <si>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</si>
  <si>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</si>
  <si>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</si>
  <si>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</si>
  <si>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</si>
  <si>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</si>
  <si>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</si>
  <si>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</si>
  <si>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</si>
  <si>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</si>
  <si>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</si>
  <si>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</si>
  <si>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</si>
  <si>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</si>
  <si>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</si>
  <si>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</si>
  <si>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</si>
  <si>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</si>
  <si>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</si>
  <si>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</si>
  <si>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</si>
  <si>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</si>
  <si>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</si>
  <si>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</si>
  <si>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</si>
  <si>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</si>
  <si>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</si>
  <si>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</si>
  <si>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</si>
  <si>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</si>
  <si>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</si>
  <si>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</si>
  <si>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</si>
  <si>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</si>
  <si>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</si>
  <si>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</si>
  <si>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</si>
  <si>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</si>
  <si>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</si>
  <si>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</si>
  <si>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</si>
  <si>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</si>
  <si>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</si>
  <si>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</si>
  <si>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</si>
  <si>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</si>
  <si>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</si>
  <si>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</si>
  <si>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</si>
  <si>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</si>
  <si>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</si>
  <si>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</si>
  <si>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</si>
  <si>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</si>
  <si>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</si>
  <si>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</si>
  <si>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</si>
  <si>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</si>
  <si>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</si>
  <si>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</si>
  <si>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</si>
  <si>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</si>
  <si>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</si>
  <si>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</si>
  <si>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</si>
  <si>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</si>
  <si>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</si>
  <si>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</si>
  <si>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</si>
  <si>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</si>
  <si>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</si>
  <si>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</si>
  <si>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</si>
  <si>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</si>
  <si>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</si>
  <si>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</si>
  <si>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</si>
  <si>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</si>
  <si>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</si>
  <si>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</si>
  <si>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</si>
  <si>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</si>
  <si>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</si>
  <si>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</si>
  <si>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</si>
  <si>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</si>
  <si>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</si>
  <si>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</si>
  <si>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</si>
  <si>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</si>
  <si>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</si>
  <si>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</si>
  <si>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</si>
  <si>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</si>
  <si>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</si>
  <si>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</si>
  <si>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</si>
  <si>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</si>
  <si>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</si>
  <si>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</si>
  <si>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</si>
  <si>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</si>
  <si>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</si>
  <si>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</si>
  <si>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</si>
  <si>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</si>
  <si>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</si>
  <si>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</si>
  <si>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</si>
  <si>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</si>
  <si>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</si>
  <si>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</si>
  <si>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</si>
  <si>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</si>
  <si>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</si>
  <si>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</si>
  <si>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</si>
  <si>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</si>
  <si>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</si>
  <si>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</si>
  <si>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</si>
  <si>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</si>
  <si>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</si>
  <si>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</si>
  <si>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</si>
  <si>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</si>
  <si>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</si>
  <si>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</si>
  <si>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</si>
  <si>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</si>
  <si>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</si>
  <si>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</si>
  <si>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</si>
  <si>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</si>
  <si>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</si>
  <si>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</si>
  <si>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</si>
  <si>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</si>
  <si>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</si>
  <si>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</si>
  <si>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</si>
  <si>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</si>
  <si>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</si>
  <si>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</si>
  <si>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</si>
  <si>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</si>
  <si>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</si>
  <si>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</si>
  <si>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</si>
  <si>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</si>
  <si>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</si>
  <si>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</si>
  <si>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</si>
  <si>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</si>
  <si>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</si>
  <si>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</si>
  <si>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</si>
  <si>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</si>
  <si>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</si>
  <si>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</si>
  <si>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</si>
  <si>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</si>
  <si>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</si>
  <si>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</si>
  <si>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</si>
  <si>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</si>
  <si>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</si>
  <si>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</si>
  <si>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</si>
  <si>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</si>
  <si>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</si>
  <si>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</si>
  <si>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</si>
  <si>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</si>
  <si>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</si>
  <si>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</si>
  <si>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</si>
  <si>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</si>
  <si>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</si>
  <si>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</si>
  <si>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</si>
  <si>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</si>
  <si>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</si>
  <si>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</si>
  <si>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</si>
  <si>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</si>
  <si>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</si>
  <si>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</si>
  <si>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</si>
  <si>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</si>
  <si>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</si>
  <si>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</si>
  <si>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</si>
  <si>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</si>
  <si>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</si>
  <si>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</si>
  <si>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</si>
  <si>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</si>
  <si>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</si>
  <si>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</si>
  <si>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</si>
  <si>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</si>
  <si>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</si>
  <si>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</si>
  <si>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</si>
  <si>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</si>
  <si>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</si>
  <si>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</si>
  <si>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</si>
  <si>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</si>
  <si>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</si>
  <si>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</si>
  <si>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</si>
  <si>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</si>
  <si>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</si>
  <si>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</si>
  <si>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</si>
  <si>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</si>
  <si>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</si>
  <si>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</si>
  <si>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</si>
  <si>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</si>
  <si>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</si>
  <si>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</si>
  <si>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</si>
  <si>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</si>
  <si>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</si>
  <si>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</si>
  <si>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</si>
  <si>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</si>
  <si>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</si>
  <si>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</si>
  <si>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</si>
  <si>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</si>
  <si>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</si>
  <si>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</si>
  <si>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</si>
  <si>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</si>
  <si>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</si>
  <si>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</si>
  <si>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</si>
  <si>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</si>
  <si>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</si>
  <si>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</si>
  <si>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</si>
  <si>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</si>
  <si>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</si>
  <si>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</si>
  <si>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</si>
  <si>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</si>
  <si>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</si>
  <si>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</si>
  <si>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</si>
  <si>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</si>
  <si>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</si>
  <si>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</si>
  <si>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</si>
  <si>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</si>
  <si>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</si>
  <si>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</si>
  <si>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</si>
  <si>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</si>
  <si>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</si>
  <si>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</si>
  <si>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</si>
  <si>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</si>
  <si>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</si>
  <si>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</si>
  <si>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</si>
  <si>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</si>
  <si>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</si>
  <si>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</si>
  <si>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</si>
  <si>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</si>
  <si>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</si>
  <si>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</si>
  <si>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</si>
  <si>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</si>
  <si>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</si>
  <si>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</si>
  <si>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</si>
  <si>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</si>
  <si>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</si>
  <si>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</si>
  <si>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</si>
  <si>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</si>
  <si>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</si>
  <si>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</si>
  <si>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</si>
  <si>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</si>
  <si>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</si>
  <si>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</si>
  <si>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</si>
  <si>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</si>
  <si>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</si>
  <si>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</si>
  <si>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</si>
  <si>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</si>
  <si>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</si>
  <si>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</si>
  <si>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</si>
  <si>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</si>
  <si>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</si>
  <si>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</si>
  <si>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</si>
  <si>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</si>
  <si>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</si>
  <si>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</si>
  <si>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</si>
  <si>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</si>
  <si>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</si>
  <si>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</si>
  <si>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</si>
  <si>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</si>
  <si>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</si>
  <si>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</si>
  <si>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</si>
  <si>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</si>
  <si>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</si>
  <si>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</si>
  <si>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</si>
  <si>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</si>
  <si>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</si>
  <si>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</si>
  <si>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</si>
  <si>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</si>
  <si>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</si>
  <si>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</si>
  <si>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</si>
  <si>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</si>
  <si>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</si>
  <si>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</si>
  <si>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</si>
  <si>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</si>
  <si>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</si>
  <si>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</si>
  <si>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</si>
  <si>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</si>
  <si>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</si>
  <si>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</si>
  <si>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</si>
  <si>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</si>
  <si>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</si>
  <si>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</si>
  <si>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</si>
  <si>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</si>
  <si>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</si>
  <si>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</si>
  <si>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</si>
  <si>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</si>
  <si>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</si>
  <si>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</si>
  <si>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</si>
  <si>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</si>
  <si>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</si>
  <si>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</si>
  <si>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</si>
  <si>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</si>
  <si>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</si>
  <si>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</si>
  <si>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</si>
  <si>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</si>
  <si>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</si>
  <si>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</si>
  <si>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</si>
  <si>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</si>
  <si>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</si>
  <si>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</si>
  <si>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</si>
  <si>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</si>
  <si>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</si>
  <si>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</si>
  <si>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</si>
  <si>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</si>
  <si>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</si>
  <si>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</si>
  <si>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</si>
  <si>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</si>
  <si>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</si>
  <si>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</si>
  <si>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</si>
  <si>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</si>
  <si>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</si>
  <si>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</si>
  <si>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</si>
  <si>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</si>
  <si>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</si>
  <si>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</si>
  <si>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</si>
  <si>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</si>
  <si>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</si>
  <si>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</si>
  <si>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</si>
  <si>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</si>
  <si>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</si>
  <si>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</si>
  <si>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</si>
  <si>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</si>
  <si>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</si>
  <si>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</si>
  <si>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</si>
  <si>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</si>
  <si>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</si>
  <si>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</si>
  <si>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</si>
  <si>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</si>
  <si>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</si>
  <si>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</si>
  <si>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</si>
  <si>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</si>
  <si>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</si>
  <si>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</si>
  <si>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</si>
  <si>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</si>
  <si>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</si>
  <si>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</si>
  <si>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</si>
  <si>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</si>
  <si>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</si>
  <si>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</si>
  <si>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</si>
  <si>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</si>
  <si>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</si>
  <si>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</si>
  <si>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</si>
  <si>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</si>
  <si>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</si>
  <si>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</si>
  <si>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</si>
  <si>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</si>
  <si>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</si>
  <si>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</si>
  <si>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</si>
  <si>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</si>
  <si>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</si>
  <si>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</si>
  <si>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</si>
  <si>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</si>
  <si>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</si>
  <si>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</si>
  <si>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</si>
  <si>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</si>
  <si>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</si>
  <si>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</si>
  <si>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</si>
  <si>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</si>
  <si>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</si>
  <si>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</si>
  <si>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</si>
  <si>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</si>
  <si>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</si>
  <si>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</si>
  <si>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</si>
  <si>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</si>
  <si>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</si>
  <si>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</si>
  <si>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</si>
  <si>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</si>
  <si>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</si>
  <si>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</si>
  <si>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</si>
  <si>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</si>
  <si>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</si>
  <si>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</si>
  <si>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</si>
  <si>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</si>
  <si>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</si>
  <si>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</si>
  <si>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</si>
  <si>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</si>
  <si>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</si>
  <si>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</si>
  <si>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</si>
  <si>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</si>
  <si>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</si>
  <si>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</si>
  <si>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</si>
  <si>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</si>
  <si>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</si>
  <si>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</si>
  <si>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</si>
  <si>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</si>
  <si>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</si>
  <si>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</si>
  <si>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</si>
  <si>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</si>
  <si>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</si>
  <si>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</si>
  <si>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</si>
  <si>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</si>
  <si>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</si>
  <si>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</si>
  <si>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</si>
  <si>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</si>
  <si>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</si>
  <si>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</si>
  <si>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</si>
  <si>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</si>
  <si>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</si>
  <si>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</si>
  <si>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</si>
  <si>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</si>
  <si>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</si>
  <si>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</si>
  <si>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</si>
  <si>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</si>
  <si>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</si>
  <si>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</si>
  <si>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</si>
  <si>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</si>
  <si>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</si>
  <si>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</si>
  <si>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</si>
  <si>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</si>
  <si>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</si>
  <si>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</si>
  <si>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</si>
  <si>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</si>
  <si>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</si>
  <si>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</si>
  <si>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</si>
  <si>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</si>
  <si>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</si>
  <si>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</si>
  <si>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</si>
  <si>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</si>
  <si>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</si>
  <si>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</si>
  <si>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</si>
  <si>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</si>
  <si>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</si>
  <si>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</si>
  <si>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</si>
  <si>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</si>
  <si>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</si>
  <si>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</si>
  <si>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</si>
  <si>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</si>
  <si>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</si>
  <si>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</si>
  <si>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</si>
  <si>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</si>
  <si>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</si>
  <si>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</si>
  <si>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</si>
  <si>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</si>
  <si>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</si>
  <si>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</si>
  <si>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</si>
  <si>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</si>
  <si>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</si>
  <si>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</si>
  <si>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</si>
  <si>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</si>
  <si>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</si>
  <si>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</si>
  <si>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</si>
  <si>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</si>
  <si>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</si>
  <si>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</si>
  <si>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</si>
  <si>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</si>
  <si>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</si>
  <si>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</si>
  <si>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</si>
  <si>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</si>
  <si>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</si>
  <si>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</si>
  <si>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</si>
  <si>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</si>
  <si>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</si>
  <si>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</si>
  <si>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</si>
  <si>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</si>
  <si>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</si>
  <si>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</si>
  <si>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</si>
  <si>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</si>
  <si>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</si>
  <si>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</si>
  <si>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</si>
  <si>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</si>
  <si>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</si>
  <si>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</si>
  <si>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</si>
  <si>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</si>
  <si>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</si>
  <si>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</si>
  <si>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</si>
  <si>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</si>
  <si>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</si>
  <si>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</si>
  <si>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</si>
  <si>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</si>
  <si>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</si>
  <si>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</si>
  <si>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</si>
  <si>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</si>
  <si>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</si>
  <si>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</si>
  <si>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</si>
  <si>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</si>
  <si>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</si>
  <si>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</si>
  <si>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</si>
  <si>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</si>
  <si>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</si>
  <si>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</si>
  <si>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</si>
  <si>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</si>
  <si>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</si>
  <si>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</si>
  <si>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</si>
  <si>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</si>
  <si>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</si>
  <si>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</si>
  <si>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</si>
  <si>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</si>
  <si>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</si>
  <si>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</si>
  <si>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</si>
  <si>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</si>
  <si>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</si>
  <si>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</si>
  <si>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</si>
  <si>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</si>
  <si>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</si>
  <si>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</si>
  <si>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</si>
  <si>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</si>
  <si>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</si>
  <si>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</si>
  <si>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</si>
  <si>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</si>
  <si>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</si>
  <si>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</si>
  <si>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</si>
  <si>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</si>
  <si>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</si>
  <si>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</si>
  <si>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</si>
  <si>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</si>
  <si>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</si>
  <si>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</si>
  <si>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</si>
  <si>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</si>
  <si>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</si>
  <si>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</si>
  <si>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</si>
  <si>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</si>
  <si>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</si>
  <si>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</si>
  <si>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</si>
  <si>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</si>
  <si>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</si>
  <si>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</si>
  <si>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</si>
  <si>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</si>
  <si>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</si>
  <si>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</si>
  <si>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</si>
  <si>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</si>
  <si>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</si>
  <si>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</si>
  <si>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</si>
  <si>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</si>
  <si>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</si>
  <si>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</si>
  <si>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</si>
  <si>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</si>
  <si>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</si>
  <si>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</si>
  <si>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</si>
  <si>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</si>
  <si>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</si>
  <si>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</si>
  <si>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</si>
  <si>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</si>
  <si>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</si>
  <si>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</si>
  <si>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</si>
  <si>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</si>
  <si>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</si>
  <si>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</si>
  <si>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</si>
  <si>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</si>
  <si>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</si>
  <si>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</si>
  <si>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</si>
  <si>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</si>
  <si>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</si>
  <si>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</si>
  <si>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</si>
  <si>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</si>
  <si>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</si>
  <si>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</si>
  <si>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</si>
  <si>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</si>
  <si>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</si>
  <si>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</si>
  <si>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</si>
  <si>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</si>
  <si>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</si>
  <si>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</si>
  <si>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</si>
  <si>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</si>
  <si>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</si>
  <si>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</si>
  <si>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</si>
  <si>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</si>
  <si>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</si>
  <si>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</si>
  <si>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</si>
  <si>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</si>
  <si>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</si>
  <si>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</si>
  <si>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</si>
  <si>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</si>
  <si>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</si>
  <si>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</si>
  <si>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</si>
  <si>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</si>
  <si>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</si>
  <si>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</si>
  <si>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</si>
  <si>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</si>
  <si>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</si>
  <si>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</si>
  <si>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</si>
  <si>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</si>
  <si>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</si>
  <si>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</si>
  <si>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</si>
  <si>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</si>
  <si>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</si>
  <si>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</si>
  <si>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</si>
  <si>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</si>
  <si>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</si>
  <si>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</si>
  <si>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</si>
  <si>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</si>
  <si>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</si>
  <si>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</si>
  <si>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</si>
  <si>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</si>
  <si>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</si>
  <si>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</si>
  <si>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</si>
  <si>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</si>
  <si>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</si>
  <si>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</si>
  <si>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</si>
  <si>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</si>
  <si>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</si>
  <si>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</si>
  <si>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</si>
  <si>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</si>
  <si>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</si>
  <si>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</si>
  <si>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</si>
  <si>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</si>
  <si>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</si>
  <si>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</si>
  <si>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</si>
  <si>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</si>
  <si>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</si>
  <si>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</si>
  <si>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</si>
  <si>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</si>
  <si>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</si>
  <si>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</si>
  <si>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</si>
  <si>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</si>
  <si>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</si>
  <si>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</si>
  <si>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</si>
  <si>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</si>
  <si>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</si>
  <si>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</si>
  <si>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</si>
  <si>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</si>
  <si>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</si>
  <si>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</si>
  <si>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</si>
  <si>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</si>
  <si>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</si>
  <si>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</si>
  <si>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</si>
  <si>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</si>
  <si>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</si>
  <si>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</si>
  <si>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</si>
  <si>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</si>
  <si>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</si>
  <si>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</si>
  <si>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</si>
  <si>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</si>
  <si>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</si>
  <si>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</si>
  <si>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</si>
  <si>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</si>
  <si>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</si>
  <si>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</si>
  <si>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</si>
  <si>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</si>
  <si>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</si>
  <si>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</si>
  <si>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</si>
  <si>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</si>
  <si>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</si>
  <si>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</si>
  <si>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</si>
  <si>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</si>
  <si>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</si>
  <si>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</si>
  <si>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</si>
  <si>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</si>
  <si>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</si>
  <si>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</si>
  <si>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</si>
  <si>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</si>
  <si>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</si>
  <si>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</si>
  <si>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</si>
  <si>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</si>
  <si>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</si>
  <si>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</si>
  <si>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</si>
  <si>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</si>
  <si>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</si>
  <si>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</si>
  <si>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</si>
  <si>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</si>
  <si>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</si>
  <si>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</si>
  <si>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</si>
  <si>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</si>
  <si>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</si>
  <si>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</si>
  <si>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</si>
  <si>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</si>
  <si>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</si>
  <si>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</si>
  <si>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</si>
  <si>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</si>
  <si>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</si>
  <si>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</si>
  <si>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</si>
  <si>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</si>
  <si>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</si>
  <si>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</si>
  <si>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</si>
  <si>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</si>
  <si>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</si>
  <si>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</si>
  <si>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</si>
  <si>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</si>
  <si>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</si>
  <si>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</si>
  <si>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</si>
  <si>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</si>
  <si>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</si>
  <si>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</si>
  <si>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</si>
  <si>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</si>
  <si>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</si>
  <si>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</si>
  <si>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</si>
  <si>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</si>
  <si>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</si>
  <si>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</si>
  <si>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</si>
  <si>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</si>
  <si>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</si>
  <si>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</si>
  <si>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</si>
  <si>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</si>
  <si>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</si>
  <si>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</si>
  <si>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</si>
  <si>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</si>
  <si>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</si>
  <si>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</si>
  <si>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</si>
  <si>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</si>
  <si>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</si>
  <si>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</si>
  <si>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</si>
  <si>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</si>
  <si>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</si>
  <si>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</si>
  <si>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</si>
  <si>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</si>
  <si>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</si>
  <si>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</si>
  <si>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</si>
  <si>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</si>
  <si>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</si>
  <si>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</si>
  <si>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</si>
  <si>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</si>
  <si>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</si>
  <si>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</si>
  <si>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</si>
  <si>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</si>
  <si>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</si>
  <si>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</si>
  <si>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</si>
  <si>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</si>
  <si>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</si>
  <si>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</si>
  <si>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</si>
  <si>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</si>
  <si>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</si>
  <si>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</si>
  <si>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</si>
  <si>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</si>
  <si>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</si>
  <si>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</si>
  <si>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</si>
  <si>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</si>
  <si>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</si>
  <si>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</si>
  <si>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</si>
  <si>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</si>
  <si>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</si>
  <si>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</si>
  <si>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</si>
  <si>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</si>
  <si>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</si>
  <si>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</si>
  <si>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</si>
  <si>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</si>
  <si>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</si>
  <si>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</si>
  <si>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</si>
  <si>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</si>
  <si>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</si>
  <si>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</si>
  <si>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</si>
  <si>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</si>
  <si>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</si>
  <si>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</si>
  <si>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</si>
  <si>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</si>
  <si>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</si>
  <si>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</si>
  <si>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</si>
  <si>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</si>
  <si>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</si>
  <si>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</si>
  <si>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</si>
  <si>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</si>
  <si>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</si>
  <si>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</si>
  <si>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</si>
  <si>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</si>
  <si>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</si>
  <si>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</si>
  <si>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</si>
  <si>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</si>
  <si>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</si>
  <si>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</si>
  <si>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</si>
  <si>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</si>
  <si>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</si>
  <si>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</si>
  <si>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</si>
  <si>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</si>
  <si>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</si>
  <si>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</si>
  <si>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</si>
  <si>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</si>
  <si>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</si>
  <si>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</si>
  <si>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</si>
  <si>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</si>
  <si>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</si>
  <si>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</si>
  <si>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</si>
  <si>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</si>
  <si>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</si>
  <si>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</si>
  <si>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</si>
  <si>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</si>
  <si>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</si>
  <si>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</si>
  <si>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</si>
  <si>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</si>
  <si>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</si>
  <si>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</si>
  <si>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</si>
  <si>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</si>
  <si>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</si>
  <si>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</si>
  <si>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</si>
  <si>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</si>
  <si>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</si>
  <si>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</si>
  <si>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</si>
  <si>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</si>
  <si>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</si>
  <si>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</si>
  <si>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</si>
  <si>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</si>
  <si>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</si>
  <si>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</si>
  <si>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</si>
  <si>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</si>
  <si>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</si>
  <si>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</si>
  <si>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</si>
  <si>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</si>
  <si>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</si>
  <si>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</si>
  <si>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</si>
  <si>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</si>
  <si>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</si>
  <si>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</si>
  <si>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</si>
  <si>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</si>
  <si>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</si>
  <si>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</si>
  <si>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</si>
  <si>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</si>
  <si>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</si>
  <si>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</si>
  <si>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</si>
  <si>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</si>
  <si>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</si>
  <si>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</si>
  <si>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</si>
  <si>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</si>
  <si>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</si>
  <si>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</si>
  <si>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</si>
  <si>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</si>
  <si>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</si>
  <si>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</si>
  <si>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</si>
  <si>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</si>
  <si>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</si>
  <si>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</si>
  <si>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</si>
  <si>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</si>
  <si>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</si>
  <si>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</si>
  <si>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</si>
  <si>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</si>
  <si>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</si>
  <si>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</si>
  <si>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</si>
  <si>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</si>
  <si>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</si>
  <si>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</si>
  <si>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</si>
  <si>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</si>
  <si>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</si>
  <si>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</si>
  <si>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</si>
  <si>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</si>
  <si>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</si>
  <si>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</si>
  <si>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</si>
  <si>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</si>
  <si>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</si>
  <si>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</si>
  <si>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</si>
  <si>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</si>
  <si>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</si>
  <si>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</si>
  <si>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</si>
  <si>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</si>
  <si>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</si>
  <si>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</si>
  <si>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</si>
  <si>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</si>
  <si>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</si>
  <si>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</si>
  <si>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</si>
  <si>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</si>
  <si>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</si>
  <si>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</si>
  <si>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</si>
  <si>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</si>
  <si>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</si>
  <si>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</si>
  <si>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</si>
  <si>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</si>
  <si>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</si>
  <si>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</si>
  <si>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</si>
  <si>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</si>
  <si>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</si>
  <si>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</si>
  <si>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</si>
  <si>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</si>
  <si>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</si>
  <si>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</si>
  <si>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</si>
  <si>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</si>
  <si>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</si>
  <si>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</si>
  <si>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</si>
  <si>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</si>
  <si>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</si>
  <si>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</si>
  <si>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</si>
  <si>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</si>
  <si>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</si>
  <si>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</si>
  <si>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</si>
  <si>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</si>
  <si>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</si>
  <si>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</si>
  <si>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</si>
  <si>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</si>
  <si>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</si>
  <si>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</si>
  <si>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</si>
  <si>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</si>
  <si>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</si>
  <si>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</si>
  <si>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</si>
  <si>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</si>
  <si>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</si>
  <si>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</si>
  <si>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</si>
  <si>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</si>
  <si>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</si>
  <si>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</si>
  <si>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</si>
  <si>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</si>
  <si>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</si>
  <si>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</si>
  <si>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</si>
  <si>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</si>
  <si>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</si>
  <si>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</si>
  <si>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</si>
  <si>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</si>
  <si>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</si>
  <si>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</si>
  <si>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</si>
  <si>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</si>
  <si>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</si>
  <si>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</si>
  <si>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</si>
  <si>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</si>
  <si>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</si>
  <si>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</si>
  <si>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</si>
  <si>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</si>
  <si>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</si>
  <si>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</si>
  <si>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</si>
  <si>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</si>
  <si>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</si>
  <si>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</si>
  <si>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</si>
  <si>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</si>
  <si>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</si>
  <si>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</si>
  <si>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</si>
  <si>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</si>
  <si>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</si>
  <si>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</si>
  <si>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</si>
  <si>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</si>
  <si>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</si>
  <si>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</si>
  <si>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</si>
  <si>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</si>
  <si>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</si>
  <si>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</si>
  <si>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</si>
  <si>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</si>
  <si>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</si>
  <si>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</si>
  <si>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</si>
  <si>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</si>
  <si>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</si>
  <si>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</si>
  <si>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</si>
  <si>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</si>
  <si>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</si>
  <si>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</si>
  <si>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</si>
  <si>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</si>
  <si>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</si>
  <si>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</si>
  <si>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</si>
  <si>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</si>
  <si>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</si>
  <si>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</si>
  <si>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</si>
  <si>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</si>
  <si>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</si>
  <si>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</si>
  <si>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</si>
  <si>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</si>
  <si>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</si>
  <si>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</si>
  <si>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</si>
  <si>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</si>
  <si>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</si>
  <si>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</si>
  <si>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</si>
  <si>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</si>
  <si>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</si>
  <si>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</si>
  <si>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</si>
  <si>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</si>
  <si>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</si>
  <si>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</si>
  <si>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</si>
  <si>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</si>
  <si>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</si>
  <si>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</si>
  <si>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</si>
  <si>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</si>
  <si>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</si>
  <si>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</si>
  <si>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</si>
  <si>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</si>
  <si>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</si>
  <si>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</si>
  <si>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</si>
  <si>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</si>
  <si>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</si>
  <si>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</si>
  <si>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</si>
  <si>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</si>
  <si>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</si>
  <si>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</si>
  <si>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</si>
  <si>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</si>
  <si>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</si>
  <si>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</si>
  <si>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</si>
  <si>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</si>
  <si>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</si>
  <si>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</si>
  <si>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</si>
  <si>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</si>
  <si>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</si>
  <si>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</si>
  <si>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</si>
  <si>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</si>
  <si>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</si>
  <si>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</si>
  <si>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</si>
  <si>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</si>
  <si>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</si>
  <si>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</si>
  <si>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</si>
  <si>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</si>
  <si>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</si>
  <si>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</si>
  <si>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</si>
  <si>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</si>
  <si>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</si>
  <si>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</si>
  <si>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</si>
  <si>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</si>
  <si>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</si>
  <si>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</si>
  <si>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</si>
  <si>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</si>
  <si>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</si>
  <si>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</si>
  <si>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</si>
  <si>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</si>
  <si>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</si>
  <si>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</si>
  <si>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</si>
  <si>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</si>
  <si>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</si>
  <si>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</si>
  <si>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</si>
  <si>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</si>
  <si>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</si>
  <si>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</si>
  <si>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</si>
  <si>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</si>
  <si>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</si>
  <si>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</si>
  <si>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</si>
  <si>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</si>
  <si>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</si>
  <si>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</si>
  <si>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</si>
  <si>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</si>
  <si>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</si>
  <si>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</si>
  <si>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</si>
  <si>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</si>
  <si>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</si>
  <si>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</si>
  <si>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</si>
  <si>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</si>
  <si>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</si>
  <si>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</si>
  <si>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</si>
  <si>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</si>
  <si>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</si>
  <si>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</si>
  <si>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</si>
  <si>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</si>
  <si>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</si>
  <si>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</si>
  <si>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</si>
  <si>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</si>
  <si>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</si>
  <si>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</si>
  <si>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</si>
  <si>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</si>
  <si>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</si>
  <si>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</si>
  <si>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</si>
  <si>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</si>
  <si>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</si>
  <si>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</si>
  <si>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</si>
  <si>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</si>
  <si>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</si>
  <si>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</si>
  <si>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</si>
  <si>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</si>
  <si>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</si>
  <si>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</si>
  <si>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</si>
  <si>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</si>
  <si>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</si>
  <si>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</si>
  <si>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</si>
  <si>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</si>
  <si>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</si>
  <si>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</si>
  <si>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</si>
  <si>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</si>
  <si>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</si>
  <si>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</si>
  <si>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</si>
  <si>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</si>
  <si>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</si>
  <si>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</si>
  <si>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</si>
  <si>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</si>
  <si>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</si>
  <si>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</si>
  <si>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</si>
  <si>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</si>
  <si>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</si>
  <si>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</si>
  <si>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</si>
  <si>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</si>
  <si>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</si>
  <si>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</si>
  <si>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</si>
  <si>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</si>
  <si>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</si>
  <si>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</si>
  <si>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</si>
  <si>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</si>
  <si>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</si>
  <si>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</si>
  <si>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</si>
  <si>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</si>
  <si>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</si>
  <si>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</si>
  <si>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</si>
  <si>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</si>
  <si>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</si>
  <si>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</si>
  <si>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</si>
  <si>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</si>
  <si>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</si>
  <si>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</si>
  <si>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</si>
  <si>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</si>
  <si>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</si>
  <si>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</si>
  <si>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</si>
  <si>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</si>
  <si>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</si>
  <si>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</si>
  <si>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</si>
  <si>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</si>
  <si>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</si>
  <si>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</si>
  <si>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</si>
  <si>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</si>
  <si>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</si>
  <si>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</si>
  <si>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</si>
  <si>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</si>
  <si>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</si>
  <si>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</si>
  <si>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</si>
  <si>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</si>
  <si>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</si>
  <si>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</si>
  <si>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</si>
  <si>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</si>
  <si>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</si>
  <si>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</si>
  <si>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</si>
  <si>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</si>
  <si>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</si>
  <si>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</si>
  <si>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</si>
  <si>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</si>
  <si>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</si>
  <si>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</si>
  <si>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</si>
  <si>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</si>
  <si>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</si>
  <si>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</si>
  <si>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</si>
  <si>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</si>
  <si>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</si>
  <si>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</si>
  <si>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</si>
  <si>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</si>
  <si>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</si>
  <si>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</si>
  <si>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</si>
  <si>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</si>
  <si>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</si>
  <si>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</si>
  <si>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</si>
  <si>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</si>
  <si>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</si>
  <si>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</si>
  <si>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</si>
  <si>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</si>
  <si>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</si>
  <si>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</si>
  <si>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</si>
  <si>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</si>
  <si>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</si>
  <si>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</si>
  <si>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</si>
  <si>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</si>
  <si>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</si>
  <si>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</si>
  <si>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</si>
  <si>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</si>
  <si>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</si>
  <si>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</si>
  <si>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</si>
  <si>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</si>
  <si>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</si>
  <si>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</si>
  <si>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</si>
  <si>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</si>
  <si>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</si>
  <si>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</si>
  <si>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</si>
  <si>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</si>
  <si>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</si>
  <si>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</si>
  <si>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</si>
  <si>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</si>
  <si>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</si>
  <si>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</si>
  <si>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</si>
  <si>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</si>
  <si>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</si>
  <si>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</si>
  <si>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</si>
  <si>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</si>
  <si>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</si>
  <si>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</si>
  <si>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</si>
  <si>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</si>
  <si>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</si>
  <si>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</si>
  <si>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</si>
  <si>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</si>
  <si>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</si>
  <si>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</si>
  <si>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</si>
  <si>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</si>
  <si>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</si>
  <si>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</si>
  <si>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</si>
  <si>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</si>
  <si>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</si>
  <si>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</si>
  <si>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</si>
  <si>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</si>
  <si>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</si>
  <si>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</si>
  <si>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</si>
  <si>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</si>
  <si>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</si>
  <si>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</si>
  <si>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</si>
  <si>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</si>
  <si>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</si>
  <si>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</si>
  <si>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</si>
  <si>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</si>
  <si>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</si>
  <si>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</si>
  <si>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</si>
  <si>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</si>
  <si>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</si>
  <si>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</si>
  <si>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</si>
  <si>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</si>
  <si>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</si>
  <si>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</si>
  <si>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</si>
  <si>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</si>
  <si>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</si>
  <si>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</si>
  <si>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</si>
  <si>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</si>
  <si>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</si>
  <si>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</si>
  <si>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</si>
  <si>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</si>
  <si>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</si>
  <si>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</si>
  <si>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</si>
  <si>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</si>
  <si>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</si>
  <si>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</si>
  <si>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</si>
  <si>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</si>
  <si>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</si>
  <si>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</si>
  <si>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</si>
  <si>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</si>
  <si>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</si>
  <si>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</si>
  <si>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</si>
  <si>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</si>
  <si>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</si>
  <si>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</si>
  <si>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</si>
  <si>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</si>
  <si>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</si>
  <si>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</si>
  <si>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</si>
  <si>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</si>
  <si>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</si>
  <si>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</si>
  <si>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</si>
  <si>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</si>
  <si>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</si>
  <si>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</si>
  <si>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</si>
  <si>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</si>
  <si>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</si>
  <si>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</si>
  <si>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</si>
  <si>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</si>
  <si>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</si>
  <si>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</si>
  <si>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</si>
  <si>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</si>
  <si>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</si>
  <si>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</si>
  <si>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</si>
  <si>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</si>
  <si>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</si>
  <si>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</si>
  <si>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</si>
  <si>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</si>
  <si>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</si>
  <si>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</si>
  <si>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</si>
  <si>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</si>
  <si>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</si>
  <si>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</si>
  <si>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</si>
  <si>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</si>
  <si>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</si>
  <si>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</si>
  <si>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</si>
  <si>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</si>
  <si>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</si>
  <si>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</si>
  <si>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</si>
  <si>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</si>
  <si>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</si>
  <si>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</si>
  <si>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</si>
  <si>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</si>
  <si>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</si>
  <si>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</si>
  <si>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</si>
  <si>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</si>
  <si>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</si>
  <si>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</si>
  <si>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</si>
  <si>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</si>
  <si>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</si>
  <si>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</si>
  <si>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</si>
  <si>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</si>
  <si>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</si>
  <si>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</si>
  <si>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</si>
  <si>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</si>
  <si>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</si>
  <si>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</si>
  <si>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</si>
  <si>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</si>
  <si>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</si>
  <si>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</si>
  <si>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</si>
  <si>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</si>
  <si>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</si>
  <si>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</si>
  <si>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</si>
  <si>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</si>
  <si>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</si>
  <si>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</si>
  <si>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</si>
  <si>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</si>
  <si>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</si>
  <si>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</si>
  <si>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</si>
  <si>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</si>
  <si>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</si>
  <si>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</si>
  <si>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</si>
  <si>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</si>
  <si>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</si>
  <si>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</si>
  <si>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</si>
  <si>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</si>
  <si>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</si>
  <si>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</si>
  <si>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</si>
  <si>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</si>
  <si>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</si>
  <si>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</si>
  <si>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</si>
  <si>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</si>
  <si>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</si>
  <si>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</si>
  <si>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</si>
  <si>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</si>
  <si>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</si>
  <si>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</si>
  <si>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</si>
  <si>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</si>
  <si>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</si>
  <si>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</si>
  <si>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</si>
  <si>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</si>
  <si>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</si>
  <si>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</si>
  <si>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</si>
  <si>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</si>
  <si>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</si>
  <si>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</si>
  <si>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</si>
  <si>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</si>
  <si>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</si>
  <si>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</si>
  <si>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</si>
  <si>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</si>
  <si>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</si>
  <si>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</si>
  <si>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</si>
  <si>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</si>
  <si>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</si>
  <si>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</si>
  <si>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</si>
  <si>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</si>
  <si>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</si>
  <si>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</si>
  <si>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</si>
  <si>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</si>
  <si>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</si>
  <si>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</si>
  <si>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</si>
  <si>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</si>
  <si>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</si>
  <si>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</si>
  <si>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</si>
  <si>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</si>
  <si>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</si>
  <si>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</si>
  <si>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</si>
  <si>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</si>
  <si>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</si>
  <si>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</si>
  <si>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</si>
  <si>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</si>
  <si>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</si>
  <si>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</si>
  <si>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</si>
  <si>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</si>
  <si>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</si>
  <si>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</si>
  <si>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</si>
  <si>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</si>
  <si>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</si>
  <si>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</si>
  <si>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</si>
  <si>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</si>
  <si>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</si>
  <si>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</si>
  <si>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</si>
  <si>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</si>
  <si>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</si>
  <si>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</si>
  <si>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</si>
  <si>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</si>
  <si>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</si>
  <si>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</si>
  <si>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</si>
  <si>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</si>
  <si>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</si>
  <si>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</si>
  <si>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</si>
  <si>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</si>
  <si>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</si>
  <si>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</si>
  <si>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</si>
  <si>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</si>
  <si>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</si>
  <si>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</si>
  <si>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</si>
  <si>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</si>
  <si>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</si>
  <si>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</si>
  <si>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</si>
  <si>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</si>
  <si>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</si>
  <si>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</si>
  <si>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</si>
  <si>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</si>
  <si>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</si>
  <si>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</si>
  <si>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</si>
  <si>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</si>
  <si>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</si>
  <si>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</si>
  <si>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</si>
  <si>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</si>
  <si>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</si>
  <si>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</si>
  <si>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</si>
  <si>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</si>
  <si>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</si>
  <si>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</si>
  <si>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</si>
  <si>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</si>
  <si>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</si>
  <si>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</si>
  <si>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</si>
  <si>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</si>
  <si>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</si>
  <si>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</si>
  <si>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</si>
  <si>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</si>
  <si>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</si>
  <si>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</si>
  <si>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</si>
  <si>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</si>
  <si>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</si>
  <si>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</si>
  <si>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</si>
  <si>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</si>
  <si>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</si>
  <si>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</si>
  <si>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</si>
  <si>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</si>
  <si>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</si>
  <si>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</si>
  <si>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</si>
  <si>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</si>
  <si>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</si>
  <si>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</si>
  <si>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</si>
  <si>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</si>
  <si>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</si>
  <si>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</si>
  <si>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</si>
  <si>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</si>
  <si>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</si>
  <si>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</si>
  <si>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</si>
  <si>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</si>
  <si>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</si>
  <si>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</si>
  <si>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</si>
  <si>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</si>
  <si>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</si>
  <si>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</si>
  <si>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</si>
  <si>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</si>
  <si>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</si>
  <si>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</si>
  <si>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</si>
  <si>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</si>
  <si>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</si>
  <si>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</si>
  <si>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</si>
  <si>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</si>
  <si>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</si>
  <si>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</si>
  <si>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</si>
  <si>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</si>
  <si>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</si>
  <si>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</si>
  <si>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</si>
  <si>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</si>
  <si>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</si>
  <si>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</si>
  <si>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</si>
  <si>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</si>
  <si>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</si>
  <si>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</si>
  <si>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</si>
  <si>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</si>
  <si>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</si>
  <si>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</si>
  <si>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</si>
  <si>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</si>
  <si>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</si>
  <si>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</si>
  <si>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</si>
  <si>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</si>
  <si>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</si>
  <si>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</si>
  <si>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</si>
  <si>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</si>
  <si>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</si>
  <si>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</si>
  <si>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</si>
  <si>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</si>
  <si>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</si>
  <si>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</si>
  <si>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</si>
  <si>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</si>
  <si>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</si>
  <si>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</si>
  <si>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</si>
  <si>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</si>
  <si>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</si>
  <si>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</si>
  <si>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</si>
  <si>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</si>
  <si>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</si>
  <si>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</si>
  <si>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</si>
  <si>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</si>
  <si>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</si>
  <si>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</si>
  <si>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</si>
  <si>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</si>
  <si>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</si>
  <si>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</si>
  <si>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</si>
  <si>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</si>
  <si>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</si>
  <si>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</si>
  <si>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</si>
  <si>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</si>
  <si>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</si>
  <si>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</si>
  <si>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</si>
  <si>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</si>
  <si>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</si>
  <si>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</si>
  <si>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</si>
  <si>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</si>
  <si>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</si>
  <si>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</si>
  <si>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</si>
  <si>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</si>
  <si>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</si>
  <si>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</si>
  <si>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</si>
  <si>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</si>
  <si>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</si>
  <si>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</si>
  <si>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</si>
  <si>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</si>
  <si>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</si>
  <si>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</si>
  <si>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</si>
  <si>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</si>
  <si>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</si>
  <si>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</si>
  <si>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</si>
  <si>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</si>
  <si>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</si>
  <si>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</si>
  <si>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</si>
  <si>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</si>
  <si>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</si>
  <si>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</si>
  <si>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</si>
  <si>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</si>
  <si>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</si>
  <si>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</si>
  <si>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</si>
  <si>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</si>
  <si>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</si>
  <si>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</si>
  <si>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</si>
  <si>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</si>
  <si>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</si>
  <si>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</si>
  <si>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</si>
  <si>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</si>
  <si>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</si>
  <si>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</si>
  <si>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</si>
  <si>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</si>
  <si>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</si>
  <si>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</si>
  <si>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</si>
  <si>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</si>
  <si>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</si>
  <si>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</si>
  <si>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</si>
  <si>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</si>
  <si>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</si>
  <si>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</si>
  <si>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</si>
  <si>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</si>
  <si>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</si>
  <si>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</si>
  <si>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</si>
  <si>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</si>
  <si>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</si>
  <si>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</si>
  <si>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</si>
  <si>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</si>
  <si>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</si>
  <si>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</si>
  <si>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</si>
  <si>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</si>
  <si>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</si>
  <si>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</si>
  <si>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</si>
  <si>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</si>
  <si>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</si>
  <si>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</si>
  <si>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</si>
  <si>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</si>
  <si>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</si>
  <si>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</si>
  <si>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</si>
  <si>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</si>
  <si>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</si>
  <si>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</si>
  <si>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</si>
  <si>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</si>
  <si>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</si>
  <si>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</si>
  <si>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</si>
  <si>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</si>
  <si>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</si>
  <si>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</si>
  <si>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</si>
  <si>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</si>
  <si>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</si>
  <si>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</si>
  <si>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</si>
  <si>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</si>
  <si>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</si>
  <si>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</si>
  <si>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</si>
  <si>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</si>
  <si>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</si>
  <si>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</si>
  <si>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</si>
  <si>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</si>
  <si>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</si>
  <si>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</si>
  <si>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</si>
  <si>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</si>
  <si>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</si>
  <si>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</si>
  <si>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</si>
  <si>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</si>
  <si>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</si>
  <si>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</si>
  <si>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</si>
  <si>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</si>
  <si>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</si>
  <si>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</si>
  <si>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</si>
  <si>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</si>
  <si>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</si>
  <si>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</si>
  <si>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</si>
  <si>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</si>
  <si>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</si>
  <si>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</si>
  <si>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</si>
  <si>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</si>
  <si>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</si>
  <si>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</si>
  <si>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</si>
  <si>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</si>
  <si>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</si>
  <si>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</si>
  <si>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</si>
  <si>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</si>
  <si>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</si>
  <si>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</si>
  <si>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</si>
  <si>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</si>
  <si>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</si>
  <si>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</si>
  <si>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</si>
  <si>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</si>
  <si>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</si>
  <si>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</si>
  <si>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</si>
  <si>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</si>
  <si>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</si>
  <si>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</si>
  <si>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</si>
  <si>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</si>
  <si>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</si>
  <si>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</si>
  <si>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</si>
  <si>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</si>
  <si>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</si>
  <si>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</si>
  <si>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</si>
  <si>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</si>
  <si>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</si>
  <si>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</si>
  <si>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</si>
  <si>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</si>
  <si>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</si>
  <si>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</si>
  <si>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</si>
  <si>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</si>
  <si>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</si>
  <si>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</si>
  <si>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</si>
  <si>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</si>
  <si>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</si>
  <si>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</si>
  <si>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</si>
  <si>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</si>
  <si>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</si>
  <si>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</si>
  <si>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</si>
  <si>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</si>
  <si>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</si>
  <si>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</si>
  <si>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</si>
  <si>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</si>
  <si>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</si>
  <si>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</si>
  <si>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</si>
  <si>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</si>
  <si>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</si>
  <si>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</si>
  <si>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</si>
  <si>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</si>
  <si>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</si>
  <si>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</si>
  <si>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</si>
  <si>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</si>
  <si>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</si>
  <si>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</si>
  <si>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</si>
  <si>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</si>
  <si>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</si>
  <si>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</si>
  <si>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</si>
  <si>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</si>
  <si>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</si>
  <si>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</si>
  <si>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</si>
  <si>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</si>
  <si>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</si>
  <si>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</si>
  <si>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</si>
  <si>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</si>
  <si>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</si>
  <si>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</si>
  <si>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</si>
  <si>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</si>
  <si>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</si>
  <si>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</si>
  <si>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</si>
  <si>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</si>
  <si>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</si>
  <si>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</si>
  <si>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</si>
  <si>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</si>
  <si>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</si>
  <si>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</si>
  <si>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</si>
  <si>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</si>
  <si>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</si>
  <si>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</si>
  <si>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</si>
  <si>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</si>
  <si>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</si>
  <si>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</si>
  <si>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</si>
  <si>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</si>
  <si>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</si>
  <si>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</si>
  <si>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</si>
  <si>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</si>
  <si>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</si>
  <si>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</si>
  <si>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</si>
  <si>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</si>
  <si>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</si>
  <si>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</si>
  <si>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</si>
  <si>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</si>
  <si>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</si>
  <si>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</si>
  <si>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</si>
  <si>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</si>
  <si>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</si>
  <si>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</si>
  <si>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</si>
  <si>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</si>
  <si>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</si>
  <si>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</si>
  <si>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</si>
  <si>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</si>
  <si>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</si>
  <si>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</si>
  <si>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</si>
  <si>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</si>
  <si>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</si>
  <si>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</si>
  <si>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</si>
  <si>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</si>
  <si>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</si>
  <si>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</si>
  <si>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</si>
  <si>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</si>
  <si>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</si>
  <si>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</si>
  <si>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</si>
  <si>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</si>
  <si>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</si>
  <si>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</si>
  <si>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</si>
  <si>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</si>
  <si>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</si>
  <si>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</si>
  <si>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</si>
  <si>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</si>
  <si>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</si>
  <si>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</si>
  <si>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</si>
  <si>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</si>
  <si>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</si>
  <si>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</si>
  <si>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</si>
  <si>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</si>
  <si>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</si>
  <si>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</si>
  <si>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</si>
  <si>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</si>
  <si>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</si>
  <si>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</si>
  <si>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</si>
  <si>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</si>
  <si>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</si>
  <si>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</si>
  <si>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</si>
  <si>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</si>
  <si>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</si>
  <si>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</si>
  <si>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</si>
  <si>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</si>
  <si>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</si>
  <si>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</si>
  <si>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</si>
  <si>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</si>
  <si>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</si>
  <si>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</si>
  <si>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</si>
  <si>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</si>
  <si>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</si>
  <si>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</si>
  <si>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</si>
  <si>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</si>
  <si>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</si>
  <si>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</si>
  <si>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</si>
  <si>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</si>
  <si>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</si>
  <si>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</si>
  <si>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</si>
  <si>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</si>
  <si>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</si>
  <si>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</si>
  <si>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</si>
  <si>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</si>
  <si>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</si>
  <si>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</si>
  <si>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</si>
  <si>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</si>
  <si>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</si>
  <si>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</si>
  <si>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</si>
  <si>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</si>
  <si>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</si>
  <si>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</si>
  <si>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</si>
  <si>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</si>
  <si>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</si>
  <si>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</si>
  <si>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</si>
  <si>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</si>
  <si>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</si>
  <si>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</si>
  <si>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</si>
  <si>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</si>
  <si>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</si>
  <si>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</si>
  <si>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</si>
  <si>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</si>
  <si>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</si>
  <si>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</si>
  <si>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</si>
  <si>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</si>
  <si>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</si>
  <si>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</si>
  <si>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</si>
  <si>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</si>
  <si>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</si>
  <si>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</si>
  <si>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</si>
  <si>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</si>
  <si>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</si>
  <si>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</si>
  <si>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</si>
  <si>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</si>
  <si>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</si>
  <si>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</si>
  <si>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</si>
  <si>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</si>
  <si>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</si>
  <si>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</si>
  <si>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</si>
  <si>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</si>
  <si>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</si>
  <si>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</si>
  <si>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</si>
  <si>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</si>
  <si>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</si>
  <si>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</si>
  <si>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</si>
  <si>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</si>
  <si>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</si>
  <si>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</si>
  <si>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</si>
  <si>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</si>
  <si>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</si>
  <si>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</si>
  <si>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</si>
  <si>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</si>
  <si>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</si>
  <si>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</si>
  <si>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</si>
  <si>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</si>
  <si>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</si>
  <si>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</si>
  <si>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</si>
  <si>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</si>
  <si>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</si>
  <si>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</si>
  <si>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</si>
  <si>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</si>
  <si>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</si>
  <si>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</si>
  <si>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</si>
  <si>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</si>
  <si>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</si>
  <si>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</si>
  <si>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</si>
  <si>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</si>
  <si>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</si>
  <si>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</si>
  <si>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</si>
  <si>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</si>
  <si>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</si>
  <si>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</si>
  <si>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</si>
  <si>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</si>
  <si>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</si>
  <si>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</si>
  <si>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</si>
  <si>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</si>
  <si>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</si>
  <si>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</si>
  <si>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</si>
  <si>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</si>
  <si>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</si>
  <si>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</si>
  <si>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</si>
  <si>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</si>
  <si>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</si>
  <si>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</si>
  <si>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</si>
  <si>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</si>
  <si>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</si>
  <si>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</si>
  <si>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</si>
  <si>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</si>
  <si>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</si>
  <si>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</si>
  <si>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</si>
  <si>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</si>
  <si>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</si>
  <si>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</si>
  <si>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</si>
  <si>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</si>
  <si>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</si>
  <si>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</si>
  <si>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</si>
  <si>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</si>
  <si>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</si>
  <si>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</si>
  <si>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</si>
  <si>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</si>
  <si>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</si>
  <si>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</si>
  <si>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</si>
  <si>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</si>
  <si>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</si>
  <si>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</si>
  <si>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</si>
  <si>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</si>
  <si>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</si>
  <si>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</si>
  <si>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</si>
  <si>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</si>
  <si>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</si>
  <si>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</si>
  <si>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</si>
  <si>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</si>
  <si>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</si>
  <si>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</si>
  <si>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</si>
  <si>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</si>
  <si>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</si>
  <si>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</si>
  <si>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</si>
  <si>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</si>
  <si>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</si>
  <si>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</si>
  <si>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</si>
  <si>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</si>
  <si>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</si>
  <si>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</si>
  <si>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</si>
  <si>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</si>
  <si>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</si>
  <si>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</si>
  <si>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</si>
  <si>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</si>
  <si>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</si>
  <si>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</si>
  <si>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</si>
  <si>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</si>
  <si>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</si>
  <si>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</si>
  <si>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</si>
  <si>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</si>
  <si>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</si>
  <si>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</si>
  <si>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</si>
  <si>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</si>
  <si>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</si>
  <si>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</si>
  <si>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</si>
  <si>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</si>
  <si>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</si>
  <si>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</si>
  <si>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</si>
  <si>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</si>
  <si>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</si>
  <si>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</si>
  <si>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</si>
  <si>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</si>
  <si>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</si>
  <si>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</si>
  <si>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</si>
  <si>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</si>
  <si>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</si>
  <si>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</si>
  <si>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</si>
  <si>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</si>
  <si>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</si>
  <si>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</si>
  <si>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</si>
  <si>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</si>
  <si>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</si>
  <si>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</si>
  <si>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</si>
  <si>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</si>
  <si>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</si>
  <si>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</si>
  <si>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</si>
  <si>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</si>
  <si>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</si>
  <si>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</si>
  <si>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</si>
  <si>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</si>
  <si>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</si>
  <si>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</si>
  <si>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</si>
  <si>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</si>
  <si>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</si>
  <si>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</si>
  <si>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</si>
  <si>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</si>
  <si>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</si>
  <si>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</si>
  <si>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</si>
  <si>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</si>
  <si>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</si>
  <si>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</si>
  <si>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</si>
  <si>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</si>
  <si>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</si>
  <si>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</si>
  <si>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</si>
  <si>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</si>
  <si>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</si>
  <si>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</si>
  <si>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</si>
  <si>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</si>
  <si>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</si>
  <si>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</si>
  <si>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</si>
  <si>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</si>
  <si>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</si>
  <si>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</si>
  <si>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</si>
  <si>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</si>
  <si>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</si>
  <si>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</si>
  <si>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</si>
  <si>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</si>
  <si>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</si>
  <si>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</si>
  <si>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</si>
  <si>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</si>
  <si>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</si>
  <si>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</si>
  <si>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</si>
  <si>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</si>
  <si>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</si>
  <si>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</si>
  <si>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</si>
  <si>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</si>
  <si>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</si>
  <si>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</si>
  <si>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</si>
  <si>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</si>
  <si>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</si>
  <si>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</si>
  <si>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</si>
  <si>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</si>
  <si>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</si>
  <si>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</si>
  <si>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</si>
  <si>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</si>
  <si>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</si>
  <si>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</si>
  <si>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</si>
  <si>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</si>
  <si>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</si>
  <si>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</si>
  <si>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</si>
  <si>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</si>
  <si>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</si>
  <si>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</si>
  <si>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</si>
  <si>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</si>
  <si>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</si>
  <si>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</si>
  <si>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</si>
  <si>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</si>
  <si>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</si>
  <si>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</si>
  <si>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</si>
  <si>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</si>
  <si>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</si>
  <si>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</si>
  <si>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</si>
  <si>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</si>
  <si>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</si>
  <si>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</si>
  <si>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</si>
  <si>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</si>
  <si>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</si>
  <si>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</si>
  <si>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</si>
  <si>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</si>
  <si>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</si>
  <si>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</si>
  <si>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</si>
  <si>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</si>
  <si>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</si>
  <si>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</si>
  <si>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</si>
  <si>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</si>
  <si>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</si>
  <si>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</si>
  <si>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</si>
  <si>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</si>
  <si>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</si>
  <si>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</si>
  <si>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</si>
  <si>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</si>
  <si>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</si>
  <si>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</si>
  <si>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</si>
  <si>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</si>
  <si>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</si>
  <si>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</si>
  <si>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</si>
  <si>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</si>
  <si>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</si>
  <si>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</si>
  <si>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</si>
  <si>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</si>
  <si>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</si>
  <si>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</si>
  <si>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</si>
  <si>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</si>
  <si>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</si>
  <si>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</si>
  <si>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</si>
  <si>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</si>
  <si>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</si>
  <si>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</si>
  <si>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</si>
  <si>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</si>
  <si>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</si>
  <si>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</si>
  <si>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</si>
  <si>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</si>
  <si>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</si>
  <si>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</si>
  <si>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</si>
  <si>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</si>
  <si>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</si>
  <si>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</si>
  <si>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</si>
  <si>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</si>
  <si>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</si>
  <si>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</si>
  <si>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</si>
  <si>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</si>
  <si>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</si>
  <si>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</si>
  <si>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</si>
  <si>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</si>
  <si>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</si>
  <si>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</si>
  <si>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</si>
  <si>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</si>
  <si>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</si>
  <si>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</si>
  <si>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</si>
  <si>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</si>
  <si>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</si>
  <si>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</si>
  <si>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</si>
  <si>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</si>
  <si>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</si>
  <si>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</si>
  <si>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</si>
  <si>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</si>
  <si>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</si>
  <si>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</si>
  <si>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</si>
  <si>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</si>
  <si>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</si>
  <si>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</si>
  <si>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</si>
  <si>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</si>
  <si>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</si>
  <si>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</si>
  <si>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</si>
  <si>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</si>
  <si>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</si>
  <si>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</si>
  <si>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</si>
  <si>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</si>
  <si>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</si>
  <si>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</si>
  <si>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</si>
  <si>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</si>
  <si>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</si>
  <si>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</si>
  <si>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</si>
  <si>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</si>
  <si>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</si>
  <si>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</si>
  <si>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</si>
  <si>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</si>
  <si>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</si>
  <si>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</si>
  <si>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</si>
  <si>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</si>
  <si>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</si>
  <si>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</si>
  <si>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</si>
  <si>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</si>
  <si>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</si>
  <si>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</si>
  <si>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</si>
  <si>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</si>
  <si>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</si>
  <si>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</si>
  <si>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</si>
  <si>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</si>
  <si>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</si>
  <si>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</si>
  <si>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</si>
  <si>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</si>
  <si>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</si>
  <si>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</si>
  <si>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</si>
  <si>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</si>
  <si>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</si>
  <si>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</si>
  <si>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</si>
  <si>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</si>
  <si>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</si>
  <si>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</si>
  <si>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</si>
  <si>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</si>
  <si>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</si>
  <si>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</si>
  <si>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</si>
  <si>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</si>
  <si>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</si>
  <si>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</si>
  <si>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</si>
  <si>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</si>
  <si>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</si>
  <si>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</si>
  <si>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</si>
  <si>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</si>
  <si>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</si>
  <si>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</si>
  <si>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</si>
  <si>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</si>
  <si>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</si>
  <si>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</si>
  <si>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</si>
  <si>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</si>
  <si>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</si>
  <si>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</si>
  <si>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</si>
  <si>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</si>
  <si>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</si>
  <si>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</si>
  <si>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</si>
  <si>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</si>
  <si>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</si>
  <si>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</si>
  <si>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</si>
  <si>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</si>
  <si>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</si>
  <si>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</si>
  <si>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</si>
  <si>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</si>
  <si>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</si>
  <si>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</si>
  <si>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</si>
  <si>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</si>
  <si>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</si>
  <si>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</si>
  <si>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</si>
  <si>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</si>
  <si>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</si>
  <si>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</si>
  <si>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</si>
  <si>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</si>
  <si>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</si>
  <si>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</si>
  <si>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</si>
  <si>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</si>
  <si>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</si>
  <si>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</si>
  <si>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</si>
  <si>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</si>
  <si>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</si>
  <si>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</si>
  <si>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</si>
  <si>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</si>
  <si>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</si>
  <si>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</si>
  <si>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</si>
  <si>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</si>
  <si>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</si>
  <si>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</si>
  <si>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</si>
  <si>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</si>
  <si>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</si>
  <si>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</si>
  <si>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</si>
  <si>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</si>
  <si>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</si>
  <si>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</si>
  <si>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</si>
  <si>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</si>
  <si>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</si>
  <si>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</si>
  <si>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</si>
  <si>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</si>
  <si>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</si>
  <si>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</si>
  <si>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</si>
  <si>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</si>
  <si>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</si>
  <si>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</si>
  <si>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</si>
  <si>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</si>
  <si>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</si>
  <si>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</si>
  <si>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</si>
  <si>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</si>
  <si>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</si>
  <si>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</si>
  <si>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</si>
  <si>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</si>
  <si>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</si>
  <si>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</si>
  <si>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</si>
  <si>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</si>
  <si>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</si>
  <si>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</si>
  <si>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</si>
  <si>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</si>
  <si>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</si>
  <si>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</si>
  <si>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</si>
  <si>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</si>
  <si>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</si>
  <si>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</si>
  <si>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</si>
  <si>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</si>
  <si>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</si>
  <si>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</si>
  <si>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</si>
  <si>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</si>
  <si>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</si>
  <si>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</si>
  <si>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</si>
  <si>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</si>
  <si>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</si>
  <si>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</si>
  <si>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</si>
  <si>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</si>
  <si>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</si>
  <si>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</si>
  <si>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</si>
  <si>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</si>
  <si>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</si>
  <si>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</si>
  <si>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</si>
  <si>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</si>
  <si>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</si>
  <si>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</si>
  <si>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</si>
  <si>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</si>
  <si>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</si>
  <si>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</si>
  <si>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</si>
  <si>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</si>
  <si>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</si>
  <si>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</si>
  <si>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</si>
  <si>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</si>
  <si>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</si>
  <si>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</si>
  <si>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</si>
  <si>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</si>
  <si>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</si>
  <si>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</si>
  <si>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</si>
  <si>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</si>
  <si>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</si>
  <si>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</si>
  <si>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</si>
  <si>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</si>
  <si>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</si>
  <si>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</si>
  <si>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</si>
  <si>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</si>
  <si>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</si>
  <si>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</si>
  <si>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</si>
  <si>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</si>
  <si>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</si>
  <si>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</si>
  <si>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</si>
  <si>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</si>
  <si>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</si>
  <si>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</si>
  <si>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</si>
  <si>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</si>
  <si>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</si>
  <si>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</si>
  <si>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</si>
  <si>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</si>
  <si>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</si>
  <si>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</si>
  <si>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</si>
  <si>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</si>
  <si>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</si>
  <si>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</si>
  <si>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</si>
  <si>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</si>
  <si>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</si>
  <si>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</si>
  <si>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</si>
  <si>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</si>
  <si>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</si>
  <si>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</si>
  <si>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</si>
  <si>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</si>
  <si>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</si>
  <si>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</si>
  <si>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</si>
  <si>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</si>
  <si>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</si>
  <si>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</si>
  <si>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</si>
  <si>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</si>
  <si>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</si>
  <si>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</si>
  <si>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</si>
  <si>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</si>
  <si>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</si>
  <si>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</si>
  <si>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</si>
  <si>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</si>
  <si>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</si>
  <si>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</si>
  <si>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</si>
  <si>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</si>
  <si>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</si>
  <si>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</si>
  <si>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</si>
  <si>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</si>
  <si>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</si>
  <si>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</si>
  <si>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</si>
  <si>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</si>
  <si>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</si>
  <si>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</si>
  <si>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</si>
  <si>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</si>
  <si>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</si>
  <si>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</si>
  <si>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</si>
  <si>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</si>
  <si>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</si>
  <si>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</si>
  <si>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</si>
  <si>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</si>
  <si>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</si>
  <si>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</si>
  <si>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</si>
  <si>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</si>
  <si>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</si>
  <si>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</si>
  <si>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</si>
  <si>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</si>
  <si>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</si>
  <si>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</si>
  <si>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</si>
  <si>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</si>
  <si>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</si>
  <si>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</si>
  <si>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</si>
  <si>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</si>
  <si>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</si>
  <si>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</si>
  <si>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</si>
  <si>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</si>
  <si>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</si>
  <si>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</si>
  <si>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</si>
  <si>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</si>
  <si>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</si>
  <si>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</si>
  <si>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</si>
  <si>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</si>
  <si>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</si>
  <si>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</si>
  <si>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</si>
  <si>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</si>
  <si>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</si>
  <si>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</si>
  <si>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</si>
  <si>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</si>
  <si>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</si>
  <si>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</si>
  <si>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</si>
  <si>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</si>
  <si>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</si>
  <si>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</si>
  <si>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</si>
  <si>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</si>
  <si>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</si>
  <si>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</si>
  <si>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</si>
  <si>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</si>
  <si>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</si>
  <si>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</si>
  <si>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</si>
  <si>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</si>
  <si>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</si>
  <si>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</si>
  <si>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</si>
  <si>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</si>
  <si>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</si>
  <si>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</si>
  <si>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</si>
  <si>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</si>
  <si>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</si>
  <si>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</si>
  <si>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</si>
  <si>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</si>
  <si>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</si>
  <si>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</si>
  <si>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</si>
  <si>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</si>
  <si>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</si>
  <si>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</si>
  <si>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</si>
  <si>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</si>
  <si>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</si>
  <si>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</si>
  <si>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</si>
  <si>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</si>
  <si>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</si>
  <si>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</si>
  <si>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</si>
  <si>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</si>
  <si>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</si>
  <si>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</si>
  <si>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</si>
  <si>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</si>
  <si>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</si>
  <si>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</si>
  <si>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</si>
  <si>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</si>
  <si>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</si>
  <si>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</si>
  <si>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</si>
  <si>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</si>
  <si>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</si>
  <si>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</si>
  <si>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</si>
  <si>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</si>
  <si>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</si>
  <si>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</si>
  <si>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</si>
  <si>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</si>
  <si>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</si>
  <si>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</si>
  <si>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</si>
  <si>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</si>
  <si>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</si>
  <si>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</si>
  <si>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</si>
  <si>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</si>
  <si>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</si>
  <si>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</si>
  <si>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</si>
  <si>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</si>
  <si>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</si>
  <si>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</si>
  <si>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</si>
  <si>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</si>
  <si>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</si>
  <si>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</si>
  <si>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</si>
  <si>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</si>
  <si>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</si>
  <si>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</si>
  <si>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</si>
  <si>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</si>
  <si>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</si>
  <si>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</si>
  <si>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</si>
  <si>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</si>
  <si>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</si>
  <si>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</si>
  <si>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</si>
  <si>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</si>
  <si>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</si>
  <si>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</si>
  <si>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</si>
  <si>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</si>
  <si>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</si>
  <si>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</si>
  <si>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</si>
  <si>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</si>
  <si>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</si>
  <si>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</si>
  <si>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</si>
  <si>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</si>
  <si>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</si>
  <si>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</si>
  <si>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</si>
  <si>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</si>
  <si>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</si>
  <si>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</si>
  <si>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</si>
  <si>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</si>
  <si>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</si>
  <si>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</si>
  <si>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</si>
  <si>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</si>
  <si>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</si>
  <si>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</si>
  <si>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</si>
  <si>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</si>
  <si>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</si>
  <si>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</si>
  <si>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</si>
  <si>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</si>
  <si>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</si>
  <si>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</si>
  <si>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</si>
  <si>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</si>
  <si>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</si>
  <si>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</si>
  <si>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</si>
  <si>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</si>
  <si>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</si>
  <si>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</si>
  <si>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</si>
  <si>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</si>
  <si>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</si>
  <si>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</si>
  <si>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</si>
  <si>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</si>
  <si>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</si>
  <si>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</si>
  <si>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</si>
  <si>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</si>
  <si>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</si>
  <si>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</si>
  <si>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</si>
  <si>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</si>
  <si>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</si>
  <si>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</si>
  <si>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</si>
  <si>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</si>
  <si>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</si>
  <si>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</si>
  <si>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</si>
  <si>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</si>
  <si>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</si>
  <si>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</si>
  <si>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</si>
  <si>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</si>
  <si>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</si>
  <si>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</si>
  <si>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</si>
  <si>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</si>
  <si>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</si>
  <si>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</si>
  <si>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</si>
  <si>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</si>
  <si>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</si>
  <si>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</si>
  <si>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</si>
  <si>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</si>
  <si>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</si>
  <si>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</si>
  <si>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</si>
  <si>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</si>
  <si>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</si>
  <si>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</si>
  <si>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</si>
  <si>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</si>
  <si>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</si>
  <si>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</si>
  <si>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</si>
  <si>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</si>
  <si>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</si>
  <si>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</si>
  <si>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</si>
  <si>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</si>
  <si>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</si>
  <si>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</si>
  <si>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</si>
  <si>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</si>
  <si>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</si>
  <si>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</si>
  <si>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</si>
  <si>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</si>
  <si>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</si>
  <si>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</si>
  <si>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</si>
  <si>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</si>
  <si>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</si>
  <si>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</si>
  <si>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</si>
  <si>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</si>
  <si>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</si>
  <si>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</si>
  <si>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</si>
  <si>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</si>
  <si>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</si>
  <si>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</si>
  <si>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</si>
  <si>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</si>
  <si>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</si>
  <si>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</si>
  <si>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</si>
  <si>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</si>
  <si>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</si>
  <si>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</si>
  <si>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</si>
  <si>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</si>
  <si>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</si>
  <si>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</si>
  <si>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</si>
  <si>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</si>
  <si>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</si>
  <si>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</si>
  <si>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</si>
  <si>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</si>
  <si>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</si>
  <si>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</si>
  <si>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</si>
  <si>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</si>
  <si>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</si>
  <si>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</si>
  <si>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</si>
  <si>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</si>
  <si>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</si>
  <si>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</si>
  <si>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</si>
  <si>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</si>
  <si>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</si>
  <si>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</si>
  <si>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</si>
  <si>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</si>
  <si>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</si>
  <si>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</si>
  <si>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</si>
  <si>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</si>
  <si>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</si>
  <si>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</si>
  <si>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</si>
  <si>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</si>
  <si>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</si>
  <si>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</si>
  <si>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</si>
  <si>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</si>
  <si>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</si>
  <si>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</si>
  <si>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</si>
  <si>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</si>
  <si>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</si>
  <si>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</si>
  <si>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</si>
  <si>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</si>
  <si>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</si>
  <si>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</si>
  <si>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</si>
  <si>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</si>
  <si>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</si>
  <si>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</si>
  <si>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</si>
  <si>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</si>
  <si>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</si>
  <si>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</si>
  <si>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</si>
  <si>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</si>
  <si>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</si>
  <si>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</si>
  <si>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</si>
  <si>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</si>
  <si>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</si>
  <si>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</si>
  <si>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</si>
  <si>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</si>
  <si>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</si>
  <si>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</si>
  <si>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</si>
  <si>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</si>
  <si>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</si>
  <si>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</si>
  <si>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</si>
  <si>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</si>
  <si>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</si>
  <si>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</si>
  <si>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</si>
  <si>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</si>
  <si>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</si>
  <si>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</si>
  <si>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</si>
  <si>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</si>
  <si>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</si>
  <si>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</si>
  <si>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</si>
  <si>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</si>
  <si>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</si>
  <si>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</si>
  <si>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</si>
  <si>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</si>
  <si>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</si>
  <si>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</si>
  <si>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</si>
  <si>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</si>
  <si>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</si>
  <si>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</si>
  <si>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</si>
  <si>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</si>
  <si>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</si>
  <si>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</si>
  <si>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</si>
  <si>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</si>
  <si>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</si>
  <si>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</si>
  <si>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</si>
  <si>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</si>
  <si>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</si>
  <si>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</si>
  <si>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</si>
  <si>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</si>
  <si>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</si>
  <si>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</si>
  <si>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</si>
  <si>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</si>
  <si>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</si>
  <si>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</si>
  <si>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</si>
  <si>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</si>
  <si>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</si>
  <si>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</si>
  <si>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</si>
  <si>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</si>
  <si>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</si>
  <si>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</si>
  <si>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</si>
  <si>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</si>
  <si>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</si>
  <si>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</si>
  <si>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</si>
  <si>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</si>
  <si>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</si>
  <si>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</si>
  <si>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</si>
  <si>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</si>
  <si>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</si>
  <si>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</si>
  <si>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</si>
  <si>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</si>
  <si>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</si>
  <si>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</si>
  <si>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</si>
  <si>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</si>
  <si>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</si>
  <si>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</si>
  <si>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</si>
  <si>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</si>
  <si>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</si>
  <si>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</si>
  <si>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</si>
  <si>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</si>
  <si>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</si>
  <si>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</si>
  <si>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</si>
  <si>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</si>
  <si>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</si>
  <si>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</si>
  <si>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</si>
  <si>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</si>
  <si>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</si>
  <si>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</si>
  <si>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</si>
  <si>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</si>
  <si>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</si>
  <si>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</si>
  <si>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</si>
  <si>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</si>
  <si>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</si>
  <si>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</si>
  <si>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</si>
  <si>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</si>
  <si>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</si>
  <si>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</si>
  <si>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</si>
  <si>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</si>
  <si>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</si>
  <si>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</si>
  <si>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</si>
  <si>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</si>
  <si>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</si>
  <si>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</si>
  <si>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</si>
  <si>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</si>
  <si>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</si>
  <si>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</si>
  <si>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</si>
  <si>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</si>
  <si>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</si>
  <si>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</si>
  <si>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</si>
  <si>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</si>
  <si>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</si>
  <si>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</si>
  <si>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</si>
  <si>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</si>
  <si>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</si>
  <si>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</si>
  <si>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</si>
  <si>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</si>
  <si>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</si>
  <si>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</si>
  <si>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</si>
  <si>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</si>
  <si>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</si>
  <si>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</si>
  <si>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</si>
  <si>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</si>
  <si>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</si>
  <si>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</si>
  <si>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</si>
  <si>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</si>
  <si>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</si>
  <si>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</si>
  <si>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</si>
  <si>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</si>
  <si>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</si>
  <si>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</si>
  <si>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</si>
  <si>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</si>
  <si>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</si>
  <si>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</si>
  <si>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</si>
  <si>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</si>
  <si>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</si>
  <si>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</si>
  <si>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</si>
  <si>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</si>
  <si>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</si>
  <si>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</si>
  <si>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</si>
  <si>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</si>
  <si>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</si>
  <si>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</si>
  <si>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</si>
  <si>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</si>
  <si>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</si>
  <si>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</si>
  <si>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</si>
  <si>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</si>
  <si>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</si>
  <si>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</si>
  <si>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</si>
  <si>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</si>
  <si>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</si>
  <si>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</si>
  <si>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</si>
  <si>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</si>
  <si>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</si>
  <si>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</si>
  <si>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</si>
  <si>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</si>
  <si>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</si>
  <si>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</si>
  <si>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</si>
  <si>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</si>
  <si>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</si>
  <si>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</si>
  <si>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</si>
  <si>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</si>
  <si>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</si>
  <si>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</si>
  <si>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</si>
  <si>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</si>
  <si>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</si>
  <si>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</si>
  <si>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</si>
  <si>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</si>
  <si>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</si>
  <si>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</si>
  <si>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</si>
  <si>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</si>
  <si>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</si>
  <si>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</si>
  <si>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</si>
  <si>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</si>
  <si>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</si>
  <si>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</si>
  <si>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</si>
  <si>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</si>
  <si>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</si>
  <si>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</si>
  <si>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</si>
  <si>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</si>
  <si>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</si>
  <si>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</si>
  <si>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</si>
  <si>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</si>
  <si>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</si>
  <si>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</si>
  <si>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</si>
  <si>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</si>
  <si>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</si>
  <si>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</si>
  <si>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</si>
  <si>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</si>
  <si>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</si>
  <si>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</si>
  <si>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</si>
  <si>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</si>
  <si>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</si>
  <si>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</si>
  <si>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</si>
  <si>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</si>
  <si>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</si>
  <si>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</si>
  <si>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</si>
  <si>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</si>
  <si>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</si>
  <si>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</si>
  <si>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</si>
  <si>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</si>
  <si>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</si>
  <si>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</si>
  <si>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</si>
  <si>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</si>
  <si>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</si>
  <si>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</si>
  <si>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</si>
  <si>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</si>
  <si>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</si>
  <si>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</si>
  <si>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</si>
  <si>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</si>
  <si>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</si>
  <si>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</si>
  <si>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</si>
  <si>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</si>
  <si>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</si>
  <si>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</si>
  <si>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</si>
  <si>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</si>
  <si>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</si>
  <si>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</si>
  <si>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</si>
  <si>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</si>
  <si>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</si>
  <si>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</si>
  <si>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</si>
  <si>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</si>
  <si>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</si>
  <si>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</si>
  <si>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</si>
  <si>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</si>
  <si>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</si>
  <si>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</si>
  <si>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</si>
  <si>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</si>
  <si>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</si>
  <si>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</si>
  <si>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</si>
  <si>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</si>
  <si>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</si>
  <si>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</si>
  <si>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</si>
  <si>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</si>
  <si>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</si>
  <si>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</si>
  <si>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</si>
  <si>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</si>
  <si>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</si>
  <si>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</si>
  <si>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</si>
  <si>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</si>
  <si>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</si>
  <si>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</si>
  <si>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</si>
  <si>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</si>
  <si>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</si>
  <si>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</si>
  <si>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</si>
  <si>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</si>
  <si>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</si>
  <si>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</si>
  <si>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</si>
  <si>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</si>
  <si>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</si>
  <si>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</si>
  <si>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</si>
  <si>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</si>
  <si>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</si>
  <si>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</si>
  <si>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</si>
  <si>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</si>
  <si>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</si>
  <si>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</si>
  <si>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</si>
  <si>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</si>
  <si>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</si>
  <si>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</si>
  <si>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</si>
  <si>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</si>
  <si>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</si>
  <si>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</si>
  <si>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</si>
  <si>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</si>
  <si>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</si>
  <si>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</si>
  <si>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</si>
  <si>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</si>
  <si>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</si>
  <si>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</si>
  <si>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</si>
  <si>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</si>
  <si>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</si>
  <si>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</si>
  <si>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</si>
  <si>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</si>
  <si>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</si>
  <si>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</si>
  <si>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</si>
  <si>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</si>
  <si>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</si>
  <si>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</si>
  <si>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</si>
  <si>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</si>
  <si>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</si>
  <si>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</si>
  <si>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</si>
  <si>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</si>
  <si>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</si>
  <si>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</si>
  <si>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</si>
  <si>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</si>
  <si>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</si>
  <si>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</si>
  <si>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</si>
  <si>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</si>
  <si>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</si>
  <si>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</si>
  <si>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</si>
  <si>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</si>
  <si>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</si>
  <si>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</si>
  <si>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</si>
  <si>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</si>
  <si>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</si>
  <si>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</si>
  <si>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</si>
  <si>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</si>
  <si>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</si>
  <si>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</si>
  <si>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</si>
  <si>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</si>
  <si>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</si>
  <si>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</si>
  <si>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</si>
  <si>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</si>
  <si>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</si>
  <si>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</si>
  <si>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</si>
  <si>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</si>
  <si>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</si>
  <si>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</si>
  <si>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</si>
  <si>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</si>
  <si>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</si>
  <si>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</si>
  <si>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</si>
  <si>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</si>
  <si>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</si>
  <si>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</si>
  <si>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</si>
  <si>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</si>
  <si>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</si>
  <si>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</si>
  <si>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</si>
  <si>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</si>
  <si>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</si>
  <si>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</si>
  <si>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</si>
  <si>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</si>
  <si>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</si>
  <si>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</si>
  <si>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</si>
  <si>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</si>
  <si>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</si>
  <si>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</si>
  <si>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</si>
  <si>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</si>
  <si>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</si>
  <si>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</si>
  <si>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</si>
  <si>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</si>
  <si>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</si>
  <si>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</si>
  <si>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</si>
  <si>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</si>
  <si>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</si>
  <si>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</si>
  <si>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</si>
  <si>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</si>
  <si>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</si>
  <si>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</si>
  <si>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</si>
  <si>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</si>
  <si>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</si>
  <si>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</si>
  <si>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</si>
  <si>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</si>
  <si>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</si>
  <si>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</si>
  <si>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</si>
  <si>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</si>
  <si>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</si>
  <si>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</si>
  <si>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</si>
  <si>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</si>
  <si>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</si>
  <si>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</si>
  <si>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</si>
  <si>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</si>
  <si>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</si>
  <si>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</si>
  <si>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</si>
  <si>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</si>
  <si>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</si>
  <si>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</si>
  <si>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</si>
  <si>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</si>
  <si>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</si>
  <si>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</si>
  <si>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</si>
  <si>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</si>
  <si>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</si>
  <si>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</si>
  <si>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</si>
  <si>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</si>
  <si>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</si>
  <si>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</si>
  <si>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</si>
  <si>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</si>
  <si>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</si>
  <si>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</si>
  <si>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</si>
  <si>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</si>
  <si>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</si>
  <si>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</si>
  <si>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</si>
  <si>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</si>
  <si>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</si>
  <si>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</si>
  <si>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</si>
  <si>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</si>
  <si>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</si>
  <si>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</si>
  <si>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</si>
  <si>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</si>
  <si>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</si>
  <si>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</si>
  <si>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</si>
  <si>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</si>
  <si>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</si>
  <si>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</si>
  <si>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</si>
  <si>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</si>
  <si>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</si>
  <si>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</si>
  <si>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</si>
  <si>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</si>
  <si>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</si>
  <si>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</si>
  <si>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</si>
  <si>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</si>
  <si>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</si>
  <si>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</si>
  <si>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</si>
  <si>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</si>
  <si>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</si>
  <si>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</si>
  <si>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</si>
  <si>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</si>
  <si>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</si>
  <si>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</si>
  <si>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</si>
  <si>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</si>
  <si>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</si>
  <si>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</si>
  <si>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</si>
  <si>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</si>
  <si>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</si>
  <si>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</si>
  <si>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</si>
  <si>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</si>
  <si>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</si>
  <si>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</si>
  <si>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</si>
  <si>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</si>
  <si>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</si>
  <si>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</si>
  <si>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</si>
  <si>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</si>
  <si>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</si>
  <si>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</si>
  <si>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</si>
  <si>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</si>
  <si>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</si>
  <si>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</si>
  <si>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</si>
  <si>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</si>
  <si>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</si>
  <si>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</si>
  <si>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</si>
  <si>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</si>
  <si>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</si>
  <si>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</si>
  <si>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</si>
  <si>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</si>
  <si>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</si>
  <si>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</si>
  <si>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</si>
  <si>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</si>
  <si>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</si>
  <si>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</si>
  <si>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</si>
  <si>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</si>
  <si>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</si>
  <si>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</si>
  <si>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</si>
  <si>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</si>
  <si>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</si>
  <si>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</si>
  <si>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</si>
  <si>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</si>
  <si>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</si>
  <si>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</si>
  <si>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</si>
  <si>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</si>
  <si>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</si>
  <si>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</si>
  <si>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</si>
  <si>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</si>
  <si>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</si>
  <si>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</si>
  <si>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</si>
  <si>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</si>
  <si>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</si>
  <si>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</si>
  <si>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</si>
  <si>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</si>
  <si>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</si>
  <si>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</si>
  <si>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</si>
  <si>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</si>
  <si>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</si>
  <si>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</si>
  <si>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</si>
  <si>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</si>
  <si>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</si>
  <si>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</si>
  <si>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</si>
  <si>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</si>
  <si>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</si>
  <si>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</si>
  <si>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</si>
  <si>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</si>
  <si>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</si>
  <si>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</si>
  <si>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</si>
  <si>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</si>
  <si>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</si>
  <si>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</si>
  <si>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</si>
  <si>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</si>
  <si>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</si>
  <si>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</si>
  <si>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</si>
  <si>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</si>
  <si>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</si>
  <si>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</si>
  <si>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</si>
  <si>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</si>
  <si>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</si>
  <si>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</si>
  <si>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</si>
  <si>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</si>
  <si>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</si>
  <si>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</si>
  <si>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</si>
  <si>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</si>
  <si>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</si>
  <si>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</si>
  <si>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</si>
  <si>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</si>
  <si>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</si>
  <si>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</si>
  <si>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</si>
  <si>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</si>
  <si>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</si>
  <si>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</si>
  <si>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</si>
  <si>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</si>
  <si>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</si>
  <si>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</si>
  <si>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</si>
  <si>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</si>
  <si>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</si>
  <si>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</si>
  <si>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</si>
  <si>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</si>
  <si>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</si>
  <si>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</si>
  <si>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</si>
  <si>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</si>
  <si>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</si>
  <si>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</si>
  <si>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</si>
  <si>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</si>
  <si>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</si>
  <si>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</si>
  <si>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</si>
  <si>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</si>
  <si>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</si>
  <si>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</si>
  <si>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</si>
  <si>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</si>
  <si>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</si>
  <si>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</si>
  <si>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</si>
  <si>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</si>
  <si>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</si>
  <si>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</si>
  <si>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</si>
  <si>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</si>
  <si>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</si>
  <si>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</si>
  <si>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</si>
  <si>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</si>
  <si>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</si>
  <si>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</si>
  <si>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</si>
  <si>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</si>
  <si>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</si>
  <si>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</si>
  <si>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</si>
  <si>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</si>
  <si>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</si>
  <si>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</si>
  <si>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</si>
  <si>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</si>
  <si>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</si>
  <si>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</si>
  <si>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</si>
  <si>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</si>
  <si>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</si>
  <si>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</si>
  <si>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</si>
  <si>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</si>
  <si>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</si>
  <si>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</si>
  <si>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</si>
  <si>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</si>
  <si>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</si>
  <si>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</si>
  <si>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</si>
  <si>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</si>
  <si>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</si>
  <si>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</si>
  <si>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</si>
  <si>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</si>
  <si>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</si>
  <si>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</si>
  <si>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</si>
  <si>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</si>
  <si>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</si>
  <si>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</si>
  <si>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</si>
  <si>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</si>
  <si>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</si>
  <si>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</si>
  <si>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</si>
  <si>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</si>
  <si>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</si>
  <si>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</si>
  <si>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</si>
  <si>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</si>
  <si>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</si>
  <si>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</si>
  <si>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</si>
  <si>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</si>
  <si>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</si>
  <si>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</si>
  <si>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</si>
  <si>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</si>
  <si>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</si>
  <si>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</si>
  <si>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</si>
  <si>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</si>
  <si>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</si>
  <si>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</si>
  <si>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</si>
  <si>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</si>
  <si>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</si>
  <si>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</si>
  <si>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</si>
  <si>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</si>
  <si>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</si>
  <si>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</si>
  <si>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</si>
  <si>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</si>
  <si>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</si>
  <si>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</si>
  <si>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</si>
  <si>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</si>
  <si>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</si>
  <si>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</si>
  <si>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</si>
  <si>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</si>
  <si>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</si>
  <si>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</si>
  <si>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</si>
  <si>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</si>
  <si>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</si>
  <si>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</si>
  <si>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</si>
  <si>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</si>
  <si>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</si>
  <si>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</si>
  <si>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</si>
  <si>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</si>
  <si>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</si>
  <si>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</si>
  <si>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</si>
  <si>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</si>
  <si>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</si>
  <si>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</si>
  <si>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</si>
  <si>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</si>
  <si>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</si>
  <si>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</si>
  <si>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</si>
  <si>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</si>
  <si>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</si>
  <si>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</si>
  <si>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</si>
  <si>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</si>
  <si>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</si>
  <si>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</si>
  <si>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</si>
  <si>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</si>
  <si>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</si>
  <si>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</si>
  <si>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</si>
  <si>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</si>
  <si>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</si>
  <si>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</si>
  <si>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</si>
  <si>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</si>
  <si>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</si>
  <si>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</si>
  <si>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</si>
  <si>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</si>
  <si>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</si>
  <si>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</si>
  <si>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</si>
  <si>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</si>
  <si>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</si>
  <si>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</si>
  <si>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</si>
  <si>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</si>
  <si>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</si>
  <si>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</si>
  <si>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</si>
  <si>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</si>
  <si>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</si>
  <si>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</si>
  <si>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</si>
  <si>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</si>
  <si>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</si>
  <si>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</si>
  <si>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</si>
  <si>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</si>
  <si>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</si>
  <si>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</si>
  <si>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</si>
  <si>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</si>
  <si>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</si>
  <si>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</si>
  <si>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</si>
  <si>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</si>
  <si>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</si>
  <si>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</si>
  <si>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</si>
  <si>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</si>
  <si>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</si>
  <si>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</si>
  <si>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</si>
  <si>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</si>
  <si>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</si>
  <si>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</si>
  <si>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</si>
  <si>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</si>
  <si>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</si>
  <si>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</si>
  <si>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</si>
  <si>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</si>
  <si>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</si>
  <si>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</si>
  <si>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</si>
  <si>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</si>
  <si>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</si>
  <si>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</si>
  <si>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</si>
  <si>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</si>
  <si>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</si>
  <si>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</si>
  <si>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</si>
  <si>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</si>
  <si>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</si>
  <si>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</si>
  <si>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</si>
  <si>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</si>
  <si>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</si>
  <si>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</si>
  <si>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</si>
  <si>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</si>
  <si>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</si>
  <si>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</si>
  <si>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</si>
  <si>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</si>
  <si>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</si>
  <si>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</si>
  <si>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</si>
  <si>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</si>
  <si>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</si>
  <si>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</si>
  <si>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</si>
  <si>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</si>
  <si>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</si>
  <si>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</si>
  <si>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</si>
  <si>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</si>
  <si>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</si>
  <si>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</si>
  <si>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</si>
  <si>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</si>
  <si>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</si>
  <si>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</si>
  <si>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</si>
  <si>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</si>
  <si>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</si>
  <si>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</si>
  <si>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</si>
  <si>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</si>
  <si>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</si>
  <si>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</si>
  <si>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</si>
  <si>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</si>
  <si>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</si>
  <si>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</si>
  <si>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</si>
  <si>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</si>
  <si>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</si>
  <si>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</si>
  <si>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</si>
  <si>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</si>
  <si>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</si>
  <si>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</si>
  <si>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</si>
  <si>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</si>
  <si>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</si>
  <si>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</si>
  <si>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</si>
  <si>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</si>
  <si>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</si>
  <si>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</si>
  <si>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</si>
  <si>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</si>
  <si>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</si>
  <si>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</si>
  <si>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</si>
  <si>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</si>
  <si>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</si>
  <si>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</si>
  <si>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</si>
  <si>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</si>
  <si>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</si>
  <si>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</si>
  <si>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</si>
  <si>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</si>
  <si>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</si>
  <si>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</si>
  <si>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</si>
  <si>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</si>
  <si>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</si>
  <si>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</si>
  <si>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</si>
  <si>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</si>
  <si>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</si>
  <si>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</si>
  <si>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</si>
  <si>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</si>
  <si>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</si>
  <si>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</si>
  <si>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</si>
  <si>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</si>
  <si>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</si>
  <si>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</si>
  <si>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</si>
  <si>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</si>
  <si>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</si>
  <si>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</si>
  <si>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</si>
  <si>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</si>
  <si>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</si>
  <si>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</si>
  <si>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</si>
  <si>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</si>
  <si>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</si>
  <si>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</si>
  <si>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</si>
  <si>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</si>
  <si>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</si>
  <si>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</si>
  <si>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</si>
  <si>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</si>
  <si>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</si>
  <si>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</si>
  <si>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</si>
  <si>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</si>
  <si>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</si>
  <si>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</si>
  <si>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</si>
  <si>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</si>
  <si>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</si>
  <si>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</si>
  <si>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</si>
  <si>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</si>
  <si>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</si>
  <si>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</si>
  <si>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</si>
  <si>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</si>
  <si>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</si>
  <si>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</si>
  <si>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</si>
  <si>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</si>
  <si>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</si>
  <si>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</si>
  <si>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</si>
  <si>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</si>
  <si>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</si>
  <si>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</si>
  <si>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</si>
  <si>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</si>
  <si>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</si>
  <si>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</si>
  <si>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</si>
  <si>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</si>
  <si>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</si>
  <si>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</si>
  <si>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</si>
  <si>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</si>
  <si>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</si>
  <si>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</si>
  <si>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</si>
  <si>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</si>
  <si>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</si>
  <si>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</si>
  <si>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</si>
  <si>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</si>
  <si>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</si>
  <si>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</si>
  <si>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</si>
  <si>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</si>
  <si>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</si>
  <si>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</si>
  <si>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</si>
  <si>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</si>
  <si>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</si>
  <si>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</si>
  <si>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</si>
  <si>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</si>
  <si>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</si>
  <si>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</si>
  <si>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</si>
  <si>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</si>
  <si>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</si>
  <si>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</si>
  <si>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</si>
  <si>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</si>
  <si>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</si>
  <si>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</si>
  <si>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</si>
  <si>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</si>
  <si>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</si>
  <si>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</si>
  <si>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</si>
  <si>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</si>
  <si>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</si>
  <si>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</si>
  <si>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</si>
  <si>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</si>
  <si>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</si>
  <si>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</si>
  <si>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</si>
  <si>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</si>
  <si>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</si>
  <si>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</si>
  <si>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</si>
  <si>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</si>
  <si>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</si>
  <si>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</si>
  <si>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</si>
  <si>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</si>
  <si>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</si>
  <si>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</si>
  <si>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</si>
  <si>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</si>
  <si>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</si>
  <si>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</si>
  <si>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</si>
  <si>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</si>
  <si>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</si>
  <si>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</si>
  <si>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</si>
  <si>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</si>
  <si>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</si>
  <si>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</si>
  <si>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</si>
  <si>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</si>
  <si>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</si>
  <si>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</si>
  <si>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</si>
  <si>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</si>
  <si>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</si>
  <si>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</si>
  <si>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</si>
  <si>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</si>
  <si>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</si>
  <si>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</si>
  <si>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</si>
  <si>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</si>
  <si>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</si>
  <si>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</si>
  <si>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</si>
  <si>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</si>
  <si>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</si>
  <si>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</si>
  <si>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</si>
  <si>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</si>
  <si>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</si>
  <si>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</si>
  <si>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</si>
  <si>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</si>
  <si>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</si>
  <si>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</si>
  <si>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</si>
  <si>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</si>
  <si>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</si>
  <si>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</si>
  <si>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</si>
  <si>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</si>
  <si>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</si>
  <si>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</si>
  <si>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</si>
  <si>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</si>
  <si>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</si>
  <si>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</si>
  <si>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</si>
  <si>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</si>
  <si>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</si>
  <si>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</si>
  <si>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</si>
  <si>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</si>
  <si>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</si>
  <si>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</si>
  <si>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</si>
  <si>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</si>
  <si>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</si>
  <si>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</si>
  <si>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</si>
  <si>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</si>
  <si>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</si>
  <si>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</si>
  <si>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</si>
  <si>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</si>
  <si>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</si>
  <si>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</si>
  <si>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</si>
  <si>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</si>
  <si>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</si>
  <si>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</si>
  <si>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</si>
  <si>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</si>
  <si>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</si>
  <si>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</si>
  <si>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</si>
  <si>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</si>
  <si>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</si>
  <si>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</si>
  <si>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</si>
  <si>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</si>
  <si>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</si>
  <si>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</si>
  <si>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</si>
  <si>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</si>
  <si>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</si>
  <si>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</si>
  <si>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</si>
  <si>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</si>
  <si>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</si>
  <si>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</si>
  <si>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</si>
  <si>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</si>
  <si>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</si>
  <si>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</si>
  <si>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</si>
  <si>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</si>
  <si>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</si>
  <si>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</si>
  <si>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</si>
  <si>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</si>
  <si>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</si>
  <si>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</si>
  <si>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</si>
  <si>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</si>
  <si>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</si>
  <si>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</si>
  <si>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</si>
  <si>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</si>
  <si>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</si>
  <si>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</si>
  <si>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</si>
  <si>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</si>
  <si>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</si>
  <si>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</si>
  <si>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</si>
  <si>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</si>
  <si>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</si>
  <si>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</si>
  <si>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</si>
  <si>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</si>
  <si>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</si>
  <si>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</si>
  <si>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</si>
  <si>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</si>
  <si>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</si>
  <si>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</si>
  <si>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</si>
  <si>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</si>
  <si>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</si>
  <si>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</si>
  <si>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</si>
  <si>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</si>
  <si>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</si>
  <si>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</si>
  <si>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</si>
  <si>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</si>
  <si>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</si>
  <si>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</si>
  <si>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</si>
  <si>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</si>
  <si>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</si>
  <si>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</si>
  <si>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</si>
  <si>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</si>
  <si>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</si>
  <si>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</si>
  <si>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</si>
  <si>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</si>
  <si>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</si>
  <si>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</si>
  <si>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</si>
  <si>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</si>
  <si>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</si>
  <si>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</si>
  <si>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</si>
  <si>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</si>
  <si>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</si>
  <si>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</si>
  <si>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</si>
  <si>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</si>
  <si>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</si>
  <si>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</si>
  <si>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</si>
  <si>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</si>
  <si>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</si>
  <si>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</si>
  <si>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</si>
  <si>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</si>
  <si>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</si>
  <si>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</si>
  <si>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</si>
  <si>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</si>
  <si>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</si>
  <si>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</si>
  <si>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</si>
  <si>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</si>
  <si>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</si>
  <si>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</si>
  <si>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</si>
  <si>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</si>
  <si>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</si>
  <si>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</si>
  <si>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</si>
  <si>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</si>
  <si>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</si>
  <si>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</si>
  <si>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</si>
  <si>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</si>
  <si>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</si>
  <si>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</si>
  <si>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</si>
  <si>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</si>
  <si>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</si>
  <si>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</si>
  <si>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</si>
  <si>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</si>
  <si>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</si>
  <si>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</si>
  <si>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</si>
  <si>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</si>
  <si>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</si>
  <si>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</si>
  <si>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</si>
  <si>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</si>
  <si>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</si>
  <si>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</si>
  <si>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</si>
  <si>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</si>
  <si>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</si>
  <si>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</si>
  <si>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</si>
  <si>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</si>
  <si>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</si>
  <si>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</si>
  <si>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</si>
  <si>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</si>
  <si>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</si>
  <si>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</si>
  <si>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</si>
  <si>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</si>
  <si>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</si>
  <si>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</si>
  <si>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</si>
  <si>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</si>
  <si>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</si>
  <si>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</si>
  <si>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</si>
  <si>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</si>
  <si>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</si>
  <si>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</si>
  <si>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</si>
  <si>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</si>
  <si>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</si>
  <si>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</si>
  <si>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</si>
  <si>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</si>
  <si>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</si>
  <si>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</si>
  <si>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</si>
  <si>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</si>
  <si>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</si>
  <si>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</si>
  <si>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</si>
  <si>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</si>
  <si>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</si>
  <si>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</si>
  <si>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</si>
  <si>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</si>
  <si>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</si>
  <si>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</si>
  <si>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</si>
  <si>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</si>
  <si>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</si>
  <si>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</si>
  <si>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</si>
  <si>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</si>
  <si>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</si>
  <si>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</si>
  <si>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</si>
  <si>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</si>
  <si>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</si>
  <si>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</si>
  <si>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</si>
  <si>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</si>
  <si>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</si>
  <si>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</si>
  <si>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</si>
  <si>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</si>
  <si>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</si>
  <si>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</si>
  <si>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</si>
  <si>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</si>
  <si>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</si>
  <si>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</si>
  <si>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</si>
  <si>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</si>
  <si>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</si>
  <si>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</si>
  <si>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</si>
  <si>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</si>
  <si>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</si>
  <si>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</si>
  <si>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</si>
  <si>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</si>
  <si>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</si>
  <si>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</si>
  <si>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</si>
  <si>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</si>
  <si>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</si>
  <si>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</si>
  <si>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</si>
  <si>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</si>
  <si>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</si>
  <si>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</si>
  <si>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</si>
  <si>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</si>
  <si>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</si>
  <si>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</si>
  <si>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</si>
  <si>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</si>
  <si>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</si>
  <si>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</si>
  <si>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</si>
  <si>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</si>
  <si>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</si>
  <si>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</si>
  <si>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</si>
  <si>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</si>
  <si>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</si>
  <si>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</si>
  <si>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</si>
  <si>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</si>
  <si>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</si>
  <si>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</si>
  <si>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</si>
  <si>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</si>
  <si>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</si>
  <si>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</si>
  <si>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</si>
  <si>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</si>
  <si>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</si>
  <si>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</si>
  <si>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</si>
  <si>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</si>
  <si>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</si>
  <si>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</si>
  <si>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</si>
  <si>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</si>
  <si>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</si>
  <si>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</si>
  <si>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</si>
  <si>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</si>
  <si>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</si>
  <si>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</si>
  <si>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</si>
  <si>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</si>
  <si>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</si>
  <si>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</si>
  <si>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</si>
  <si>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</si>
  <si>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</si>
  <si>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</si>
  <si>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</si>
  <si>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</si>
  <si>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</si>
  <si>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</si>
  <si>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</si>
  <si>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</si>
  <si>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</si>
  <si>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</si>
  <si>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</si>
  <si>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</si>
  <si>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</si>
  <si>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</si>
  <si>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</si>
  <si>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</si>
  <si>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</si>
  <si>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</si>
  <si>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</si>
  <si>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</si>
  <si>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</si>
  <si>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</si>
  <si>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</si>
  <si>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</si>
  <si>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</si>
  <si>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</si>
  <si>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</si>
  <si>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</si>
  <si>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</si>
  <si>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</si>
  <si>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</si>
  <si>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</si>
  <si>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</si>
  <si>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</si>
  <si>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</si>
  <si>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</si>
  <si>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</si>
  <si>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</si>
  <si>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</si>
  <si>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</si>
  <si>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</si>
  <si>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</si>
  <si>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</si>
  <si>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</si>
  <si>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</si>
  <si>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</si>
  <si>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</si>
  <si>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</si>
  <si>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</si>
  <si>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</si>
  <si>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</si>
  <si>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</si>
  <si>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</si>
  <si>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</si>
  <si>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</si>
  <si>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</si>
  <si>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</si>
  <si>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</si>
  <si>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</si>
  <si>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</si>
  <si>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</si>
  <si>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</si>
  <si>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</si>
  <si>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</si>
  <si>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</si>
  <si>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</si>
  <si>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</si>
  <si>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</si>
  <si>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</si>
  <si>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</si>
  <si>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</si>
  <si>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</si>
  <si>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</si>
  <si>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</si>
  <si>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</si>
  <si>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</si>
  <si>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</si>
  <si>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</si>
  <si>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</si>
  <si>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</si>
  <si>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</si>
  <si>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</si>
  <si>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</si>
  <si>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</si>
  <si>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</si>
  <si>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</si>
  <si>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</si>
  <si>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</si>
  <si>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</si>
  <si>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</si>
  <si>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</si>
  <si>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</si>
  <si>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</si>
  <si>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</si>
  <si>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</si>
  <si>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</si>
  <si>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</si>
  <si>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</si>
  <si>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</si>
  <si>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</si>
  <si>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</si>
  <si>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</si>
  <si>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</si>
  <si>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</si>
  <si>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</si>
  <si>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</si>
  <si>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</si>
  <si>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</si>
  <si>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</si>
  <si>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</si>
  <si>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</si>
  <si>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</si>
  <si>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</si>
  <si>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</si>
  <si>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</si>
  <si>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</si>
  <si>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</si>
  <si>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</si>
  <si>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</si>
  <si>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</si>
  <si>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</si>
  <si>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</si>
  <si>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</si>
  <si>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</si>
  <si>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</si>
  <si>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</si>
  <si>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</si>
  <si>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</si>
  <si>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</si>
  <si>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</si>
  <si>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</si>
  <si>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</si>
  <si>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</si>
  <si>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</si>
  <si>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</si>
  <si>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</si>
  <si>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</si>
  <si>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</si>
  <si>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</si>
  <si>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</si>
  <si>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</si>
  <si>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</si>
  <si>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</si>
  <si>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</si>
  <si>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</si>
  <si>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</si>
  <si>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</si>
  <si>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</si>
  <si>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</si>
  <si>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</si>
  <si>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</si>
  <si>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</si>
  <si>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</si>
  <si>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</si>
  <si>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</si>
  <si>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</si>
  <si>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</si>
  <si>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</si>
  <si>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</si>
  <si>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</si>
  <si>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</si>
  <si>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</si>
  <si>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</si>
  <si>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</si>
  <si>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</si>
  <si>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</si>
  <si>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</si>
  <si>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</si>
  <si>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</si>
  <si>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</si>
  <si>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</si>
  <si>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</si>
  <si>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</si>
  <si>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</si>
  <si>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</si>
  <si>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</si>
  <si>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</si>
  <si>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</si>
  <si>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</si>
  <si>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</si>
  <si>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</si>
  <si>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</si>
  <si>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</si>
  <si>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</si>
  <si>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</si>
  <si>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</si>
  <si>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</si>
  <si>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</si>
  <si>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</si>
  <si>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</si>
  <si>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</si>
  <si>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</si>
  <si>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</si>
  <si>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</si>
  <si>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</si>
  <si>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</si>
  <si>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</si>
  <si>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</si>
  <si>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</si>
  <si>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</si>
  <si>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</si>
  <si>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</si>
  <si>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</si>
  <si>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</si>
  <si>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</si>
  <si>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</si>
  <si>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</si>
  <si>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</si>
  <si>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</si>
  <si>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</si>
  <si>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</si>
  <si>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</si>
  <si>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</si>
  <si>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</si>
  <si>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</si>
  <si>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</si>
  <si>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</si>
  <si>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</si>
  <si>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</si>
  <si>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</si>
  <si>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</si>
  <si>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</si>
  <si>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</si>
  <si>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</si>
  <si>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</si>
  <si>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</si>
  <si>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</si>
  <si>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</si>
  <si>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</si>
  <si>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</si>
  <si>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</si>
  <si>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</si>
  <si>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</si>
  <si>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</si>
  <si>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</si>
  <si>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</si>
  <si>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</si>
  <si>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</si>
  <si>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</si>
  <si>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</si>
  <si>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</si>
  <si>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</si>
  <si>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</si>
  <si>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</si>
  <si>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</si>
  <si>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</si>
  <si>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</si>
  <si>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</si>
  <si>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</si>
  <si>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</si>
  <si>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</si>
  <si>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</si>
  <si>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</si>
  <si>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</si>
  <si>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</si>
  <si>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</si>
  <si>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</si>
  <si>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</si>
  <si>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</si>
  <si>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</si>
  <si>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</si>
  <si>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</si>
  <si>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</si>
  <si>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</si>
  <si>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</si>
  <si>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</si>
  <si>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</si>
  <si>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</si>
  <si>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</si>
  <si>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</si>
  <si>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</si>
  <si>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</si>
  <si>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</si>
  <si>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</si>
  <si>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</si>
  <si>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</si>
  <si>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</si>
  <si>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</si>
  <si>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</si>
  <si>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</si>
  <si>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</si>
  <si>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</si>
  <si>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</si>
  <si>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</si>
  <si>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</si>
  <si>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</si>
  <si>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</si>
  <si>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</si>
  <si>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</si>
  <si>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</si>
  <si>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</si>
  <si>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</si>
  <si>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</si>
  <si>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</si>
  <si>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</si>
  <si>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</si>
  <si>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</si>
  <si>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</si>
  <si>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</si>
  <si>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</si>
  <si>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</si>
  <si>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</si>
  <si>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</si>
  <si>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</si>
  <si>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</si>
  <si>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</si>
  <si>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</si>
  <si>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</si>
  <si>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</si>
  <si>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</si>
  <si>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</si>
  <si>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</si>
  <si>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</si>
  <si>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</si>
  <si>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</si>
  <si>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</si>
  <si>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</si>
  <si>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</si>
  <si>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</si>
  <si>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</si>
  <si>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</si>
  <si>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</si>
  <si>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</si>
  <si>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</si>
  <si>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</si>
  <si>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</si>
  <si>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</si>
  <si>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</si>
  <si>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</si>
  <si>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</si>
  <si>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</si>
  <si>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</si>
  <si>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</si>
  <si>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</si>
  <si>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</si>
  <si>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</si>
  <si>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</si>
  <si>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</si>
  <si>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</si>
  <si>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</si>
  <si>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</si>
  <si>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</si>
  <si>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</si>
  <si>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</si>
  <si>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</si>
  <si>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</si>
  <si>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</si>
  <si>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</si>
  <si>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</si>
  <si>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</si>
  <si>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</si>
  <si>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</si>
  <si>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</si>
  <si>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</si>
  <si>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</si>
  <si>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</si>
  <si>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</si>
  <si>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</si>
  <si>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</si>
  <si>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</si>
  <si>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</si>
  <si>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</si>
  <si>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</si>
  <si>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</si>
  <si>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</si>
  <si>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</si>
  <si>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</si>
  <si>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</si>
  <si>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</si>
  <si>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</si>
  <si>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</si>
  <si>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</si>
  <si>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</si>
  <si>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</si>
  <si>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</si>
  <si>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</si>
  <si>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</si>
  <si>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</si>
  <si>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</si>
  <si>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</si>
  <si>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</si>
  <si>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</si>
  <si>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</si>
  <si>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</si>
  <si>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</si>
  <si>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</si>
  <si>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</si>
  <si>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</si>
  <si>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</si>
  <si>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</si>
  <si>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</si>
  <si>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</si>
  <si>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</si>
  <si>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</si>
  <si>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</si>
  <si>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</si>
  <si>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</si>
  <si>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</si>
  <si>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</si>
  <si>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</si>
  <si>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</si>
  <si>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</si>
  <si>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</si>
  <si>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</si>
  <si>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</si>
  <si>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</si>
  <si>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</si>
  <si>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</si>
  <si>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</si>
  <si>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</si>
  <si>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</si>
  <si>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</si>
  <si>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</si>
  <si>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</si>
  <si>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</si>
  <si>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</si>
  <si>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</si>
  <si>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</si>
  <si>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</si>
  <si>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</si>
  <si>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</si>
  <si>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</si>
  <si>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</si>
  <si>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</si>
  <si>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</si>
  <si>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</si>
  <si>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</si>
  <si>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</si>
  <si>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</si>
  <si>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</si>
  <si>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</si>
  <si>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</si>
  <si>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</si>
  <si>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</si>
  <si>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</si>
  <si>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</si>
  <si>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</si>
  <si>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</si>
  <si>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</si>
  <si>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</si>
  <si>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</si>
  <si>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</si>
  <si>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</si>
  <si>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</si>
  <si>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</si>
  <si>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</si>
  <si>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</si>
  <si>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</si>
  <si>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</si>
  <si>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</si>
  <si>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</si>
  <si>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</si>
  <si>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</si>
  <si>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</si>
  <si>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</si>
  <si>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</si>
  <si>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</si>
  <si>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</si>
  <si>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</si>
  <si>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</si>
  <si>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</si>
  <si>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</si>
  <si>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</si>
  <si>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</si>
  <si>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</si>
  <si>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</si>
  <si>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</si>
  <si>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</si>
  <si>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</si>
  <si>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</si>
  <si>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</si>
  <si>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</si>
  <si>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</si>
  <si>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</si>
  <si>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</si>
  <si>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</si>
  <si>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</si>
  <si>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</si>
  <si>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</si>
  <si>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</si>
  <si>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</si>
  <si>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</si>
  <si>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</si>
  <si>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</si>
  <si>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</si>
  <si>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</si>
  <si>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</si>
  <si>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</si>
  <si>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</si>
  <si>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</si>
  <si>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</si>
  <si>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</si>
  <si>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</si>
  <si>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</si>
  <si>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</si>
  <si>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</si>
  <si>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</si>
  <si>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</si>
  <si>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</si>
  <si>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</si>
  <si>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</si>
  <si>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</si>
  <si>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</si>
  <si>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</si>
  <si>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</si>
  <si>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</si>
  <si>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</si>
  <si>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</si>
  <si>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</si>
  <si>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</si>
  <si>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</si>
  <si>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</si>
  <si>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</si>
  <si>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</si>
  <si>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</si>
  <si>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</si>
  <si>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</si>
  <si>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</si>
  <si>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</si>
  <si>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</si>
  <si>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</si>
  <si>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</si>
  <si>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</si>
  <si>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</si>
  <si>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</si>
  <si>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</si>
  <si>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</si>
  <si>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</si>
  <si>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</si>
  <si>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</si>
  <si>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</si>
  <si>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</si>
  <si>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</si>
  <si>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</si>
  <si>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</si>
  <si>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</si>
  <si>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</si>
  <si>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</si>
  <si>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</si>
  <si>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</si>
  <si>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</si>
  <si>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</si>
  <si>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</si>
  <si>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</si>
  <si>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</si>
  <si>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</si>
  <si>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</si>
  <si>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</si>
  <si>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</si>
  <si>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</si>
  <si>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</si>
  <si>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</si>
  <si>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</si>
  <si>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</si>
  <si>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</si>
  <si>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</si>
  <si>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</si>
  <si>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</si>
  <si>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</si>
  <si>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</si>
  <si>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</si>
  <si>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</si>
  <si>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</si>
  <si>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</si>
  <si>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</si>
  <si>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</si>
  <si>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</si>
  <si>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</si>
  <si>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</si>
  <si>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</si>
  <si>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</si>
  <si>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</si>
  <si>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</si>
  <si>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</si>
  <si>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</si>
  <si>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</si>
  <si>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</si>
  <si>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</si>
  <si>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</si>
  <si>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</si>
  <si>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</si>
  <si>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</si>
  <si>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</si>
  <si>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</si>
  <si>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</si>
  <si>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</si>
  <si>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</si>
  <si>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</si>
  <si>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</si>
  <si>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</si>
  <si>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</si>
  <si>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</si>
  <si>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</si>
  <si>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</si>
  <si>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</si>
  <si>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</si>
  <si>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</si>
  <si>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</si>
  <si>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</si>
  <si>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</si>
  <si>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</si>
  <si>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</si>
  <si>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</si>
  <si>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</si>
  <si>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</si>
  <si>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</si>
  <si>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</si>
  <si>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</si>
  <si>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</si>
  <si>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</si>
  <si>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</si>
  <si>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</si>
  <si>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</si>
  <si>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</si>
  <si>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</si>
  <si>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</si>
  <si>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</si>
  <si>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</si>
  <si>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</si>
  <si>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</si>
  <si>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</si>
  <si>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</si>
  <si>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</si>
  <si>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</si>
  <si>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</si>
  <si>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</si>
  <si>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</si>
  <si>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</si>
  <si>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</si>
  <si>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</si>
  <si>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</si>
  <si>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</si>
  <si>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</si>
  <si>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</si>
  <si>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</si>
  <si>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</si>
  <si>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</si>
  <si>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</si>
  <si>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</si>
  <si>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</si>
  <si>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</si>
  <si>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</si>
  <si>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</si>
  <si>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</si>
  <si>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</si>
  <si>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</si>
  <si>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</si>
  <si>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</si>
  <si>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</si>
  <si>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</si>
  <si>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</si>
  <si>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</si>
  <si>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</si>
  <si>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</si>
  <si>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</si>
  <si>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</si>
  <si>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</si>
  <si>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</si>
  <si>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</si>
  <si>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</si>
  <si>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</si>
  <si>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</si>
  <si>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</si>
  <si>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</si>
  <si>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</si>
  <si>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</si>
  <si>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</si>
  <si>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</si>
  <si>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</si>
  <si>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</si>
  <si>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</si>
  <si>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</si>
  <si>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</si>
  <si>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</si>
  <si>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</si>
  <si>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</si>
  <si>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</si>
  <si>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</si>
  <si>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</si>
  <si>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</si>
  <si>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</si>
  <si>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</si>
  <si>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</si>
  <si>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</si>
  <si>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</si>
  <si>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</si>
  <si>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</si>
  <si>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</si>
  <si>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</si>
  <si>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</si>
  <si>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</si>
  <si>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</si>
  <si>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</si>
  <si>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</si>
  <si>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</si>
  <si>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</si>
  <si>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</si>
  <si>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</si>
  <si>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</si>
  <si>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</si>
  <si>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</si>
  <si>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</si>
  <si>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</si>
  <si>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</si>
  <si>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</si>
  <si>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</si>
  <si>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</si>
  <si>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</si>
  <si>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</si>
  <si>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</si>
  <si>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</si>
  <si>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</si>
  <si>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</si>
  <si>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</si>
  <si>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</si>
  <si>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</si>
  <si>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</si>
  <si>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</si>
  <si>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</si>
  <si>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</si>
  <si>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</si>
  <si>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</si>
  <si>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</si>
  <si>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</si>
  <si>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</si>
  <si>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</si>
  <si>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</si>
  <si>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</si>
  <si>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</si>
  <si>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</si>
  <si>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</si>
  <si>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</si>
  <si>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</si>
  <si>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</si>
  <si>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</si>
  <si>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</si>
  <si>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</si>
  <si>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</si>
  <si>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</si>
  <si>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</si>
  <si>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</si>
  <si>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</si>
  <si>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</si>
  <si>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</si>
  <si>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</si>
  <si>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</si>
  <si>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</si>
  <si>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</si>
  <si>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</si>
  <si>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</si>
  <si>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</si>
  <si>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</si>
  <si>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</si>
  <si>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</si>
  <si>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</si>
  <si>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</si>
  <si>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</si>
  <si>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</si>
  <si>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</si>
  <si>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</si>
  <si>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</si>
  <si>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</si>
  <si>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</si>
  <si>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</si>
  <si>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</si>
  <si>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</si>
  <si>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</si>
  <si>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</si>
  <si>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</si>
  <si>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</si>
  <si>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</si>
  <si>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</si>
  <si>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</si>
  <si>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</si>
  <si>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</si>
  <si>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</si>
  <si>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</si>
  <si>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</si>
  <si>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</si>
  <si>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</si>
  <si>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</si>
  <si>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</si>
  <si>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</si>
  <si>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</si>
  <si>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</si>
  <si>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</si>
  <si>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</si>
  <si>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</si>
  <si>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</si>
  <si>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</si>
  <si>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</si>
  <si>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</si>
  <si>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</si>
  <si>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</si>
  <si>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</si>
  <si>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</si>
  <si>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</si>
  <si>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</si>
  <si>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</si>
  <si>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</si>
  <si>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</si>
  <si>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</si>
  <si>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</si>
  <si>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</si>
  <si>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</si>
  <si>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</si>
  <si>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</si>
  <si>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</si>
  <si>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</si>
  <si>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</si>
  <si>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</si>
  <si>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</si>
  <si>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</si>
  <si>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</si>
  <si>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</si>
  <si>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</si>
  <si>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</si>
  <si>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</si>
  <si>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</si>
  <si>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</si>
  <si>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</si>
  <si>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</si>
  <si>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</si>
  <si>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</si>
  <si>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</si>
  <si>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</si>
  <si>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</si>
  <si>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</si>
  <si>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</si>
  <si>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</si>
  <si>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</si>
  <si>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</si>
  <si>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</si>
  <si>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</si>
  <si>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</si>
  <si>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</si>
  <si>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</si>
  <si>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</si>
  <si>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</si>
  <si>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</si>
  <si>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</si>
  <si>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</si>
  <si>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</si>
  <si>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</si>
  <si>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</si>
  <si>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</si>
  <si>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</si>
  <si>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</si>
  <si>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</si>
  <si>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</si>
  <si>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</si>
  <si>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</si>
  <si>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</si>
  <si>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</si>
  <si>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</si>
  <si>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</si>
  <si>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</si>
  <si>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</si>
  <si>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</si>
  <si>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</si>
  <si>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</si>
  <si>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</si>
  <si>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</si>
  <si>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</si>
  <si>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</si>
  <si>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</si>
  <si>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</si>
  <si>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</si>
  <si>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</si>
  <si>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</si>
  <si>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</si>
  <si>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</si>
  <si>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</si>
  <si>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</si>
  <si>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</si>
  <si>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</si>
  <si>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</si>
  <si>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</si>
  <si>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</si>
  <si>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</si>
  <si>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</si>
  <si>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</si>
  <si>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</si>
  <si>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</si>
  <si>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</si>
  <si>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</si>
  <si>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</si>
  <si>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</si>
  <si>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</si>
  <si>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</si>
  <si>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</si>
  <si>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</si>
  <si>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</si>
  <si>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</si>
  <si>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</si>
  <si>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</si>
  <si>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</si>
  <si>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</si>
  <si>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</si>
  <si>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</si>
  <si>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</si>
  <si>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</si>
  <si>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</si>
  <si>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</si>
  <si>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</si>
  <si>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</si>
  <si>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</si>
  <si>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</si>
  <si>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</si>
  <si>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</si>
  <si>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</si>
  <si>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</si>
  <si>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</si>
  <si>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</si>
  <si>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</si>
  <si>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</si>
  <si>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</si>
  <si>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</si>
  <si>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</si>
  <si>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</si>
  <si>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</si>
  <si>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</si>
  <si>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</si>
  <si>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</si>
  <si>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</si>
  <si>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</si>
  <si>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</si>
  <si>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</si>
  <si>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</si>
  <si>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</si>
  <si>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</si>
  <si>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</si>
  <si>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</si>
  <si>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</si>
  <si>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</si>
  <si>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</si>
  <si>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</si>
  <si>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</si>
  <si>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</si>
  <si>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</si>
  <si>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</si>
  <si>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</si>
  <si>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</si>
  <si>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</si>
  <si>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</si>
  <si>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</si>
  <si>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</si>
  <si>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</si>
  <si>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</si>
  <si>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</si>
  <si>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</si>
  <si>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</si>
  <si>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</si>
  <si>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</si>
  <si>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</si>
  <si>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</si>
  <si>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</si>
  <si>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</si>
  <si>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</si>
  <si>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</si>
  <si>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</si>
  <si>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</si>
  <si>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</si>
  <si>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</si>
  <si>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</si>
  <si>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</si>
  <si>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</si>
  <si>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</si>
  <si>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</si>
  <si>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</si>
  <si>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</si>
  <si>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</si>
  <si>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</si>
  <si>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</si>
  <si>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</si>
  <si>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</si>
  <si>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</si>
  <si>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</si>
  <si>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</si>
  <si>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</si>
  <si>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</si>
  <si>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</si>
  <si>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</si>
  <si>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</si>
  <si>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</si>
  <si>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</si>
  <si>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</si>
  <si>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</si>
  <si>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</si>
  <si>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</si>
  <si>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</si>
  <si>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</si>
  <si>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</si>
  <si>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</si>
  <si>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</si>
  <si>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</si>
  <si>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</si>
  <si>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</si>
  <si>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</si>
  <si>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</si>
  <si>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</si>
  <si>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</si>
  <si>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</si>
  <si>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</si>
  <si>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</si>
  <si>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</si>
  <si>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</si>
  <si>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</si>
  <si>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</si>
  <si>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</si>
  <si>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</si>
  <si>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</si>
  <si>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</si>
  <si>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</si>
  <si>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</si>
  <si>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</si>
  <si>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</si>
  <si>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</si>
  <si>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</si>
  <si>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</si>
  <si>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</si>
  <si>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</si>
  <si>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</si>
  <si>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</si>
  <si>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</si>
  <si>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</si>
  <si>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</si>
  <si>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</si>
  <si>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</si>
  <si>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</si>
  <si>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</si>
  <si>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</si>
  <si>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</si>
  <si>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</si>
  <si>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</si>
  <si>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</si>
  <si>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</si>
  <si>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</si>
  <si>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</si>
  <si>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</si>
  <si>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</si>
  <si>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</si>
  <si>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</si>
  <si>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</si>
  <si>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</si>
  <si>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</si>
  <si>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</si>
  <si>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</si>
  <si>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</si>
  <si>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</si>
  <si>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</si>
  <si>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</si>
  <si>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</si>
  <si>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</si>
  <si>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</si>
  <si>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</si>
  <si>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</si>
  <si>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</si>
  <si>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</si>
  <si>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</si>
  <si>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</si>
  <si>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</si>
  <si>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</si>
  <si>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</si>
  <si>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</si>
  <si>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</si>
  <si>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</si>
  <si>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</si>
  <si>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</si>
  <si>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</si>
  <si>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</si>
  <si>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</si>
  <si>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</si>
  <si>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</si>
  <si>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</si>
  <si>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</si>
  <si>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</si>
  <si>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</si>
  <si>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</si>
  <si>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</si>
  <si>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</si>
  <si>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</si>
  <si>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</si>
  <si>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</si>
  <si>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</si>
  <si>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</si>
  <si>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</si>
  <si>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</si>
  <si>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</si>
  <si>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</si>
  <si>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</si>
  <si>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</si>
  <si>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</si>
  <si>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</si>
  <si>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</si>
  <si>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</si>
  <si>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</si>
  <si>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</si>
  <si>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</si>
  <si>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</si>
  <si>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</si>
  <si>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</si>
  <si>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</si>
  <si>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</si>
  <si>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</si>
  <si>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</si>
  <si>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</si>
  <si>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</si>
  <si>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</si>
  <si>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</si>
  <si>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</si>
  <si>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</si>
  <si>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</si>
  <si>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</si>
  <si>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</si>
  <si>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</si>
  <si>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</si>
  <si>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</si>
  <si>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</si>
  <si>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</si>
  <si>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</si>
  <si>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</si>
  <si>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</si>
  <si>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</si>
  <si>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</si>
  <si>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</si>
  <si>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</si>
  <si>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</si>
  <si>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</si>
  <si>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</si>
  <si>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</si>
  <si>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</si>
  <si>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</si>
  <si>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</si>
  <si>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</si>
  <si>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</si>
  <si>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</si>
  <si>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</si>
  <si>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</si>
  <si>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</si>
  <si>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</si>
  <si>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</si>
  <si>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</si>
  <si>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</si>
  <si>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</si>
  <si>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</si>
  <si>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</si>
  <si>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</si>
  <si>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</si>
  <si>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</si>
  <si>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</si>
  <si>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</si>
  <si>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</si>
  <si>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</si>
  <si>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</si>
  <si>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</si>
  <si>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</si>
  <si>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</si>
  <si>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</si>
  <si>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</si>
  <si>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</si>
  <si>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</si>
  <si>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</si>
  <si>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</si>
  <si>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</si>
  <si>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</si>
  <si>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</si>
  <si>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</si>
  <si>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</si>
  <si>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</si>
  <si>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</si>
  <si>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</si>
  <si>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</si>
  <si>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</si>
  <si>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</si>
  <si>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</si>
  <si>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</si>
  <si>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</si>
  <si>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</si>
  <si>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</si>
  <si>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</si>
  <si>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</si>
  <si>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</si>
  <si>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</si>
  <si>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</si>
  <si>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</si>
  <si>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</si>
  <si>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</si>
  <si>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</si>
  <si>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</si>
  <si>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</si>
  <si>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</si>
  <si>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</si>
  <si>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</si>
  <si>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</si>
  <si>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</si>
  <si>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</si>
  <si>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</si>
  <si>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</si>
  <si>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</si>
  <si>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</si>
  <si>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</si>
  <si>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</si>
  <si>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</si>
  <si>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</si>
  <si>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</si>
  <si>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</si>
  <si>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</si>
  <si>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</si>
  <si>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</si>
  <si>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</si>
  <si>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</si>
  <si>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</si>
  <si>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</si>
  <si>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</si>
  <si>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</si>
  <si>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</si>
  <si>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</si>
  <si>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</si>
  <si>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</si>
  <si>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</si>
  <si>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</si>
  <si>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</si>
  <si>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</si>
  <si>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</si>
  <si>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</si>
  <si>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</si>
  <si>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</si>
  <si>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</si>
  <si>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</si>
  <si>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</si>
  <si>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</si>
  <si>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</si>
  <si>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</si>
  <si>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</si>
  <si>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</si>
  <si>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</si>
  <si>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</si>
  <si>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</si>
  <si>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</si>
  <si>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</si>
  <si>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</si>
  <si>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</si>
  <si>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</si>
  <si>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</si>
  <si>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</si>
  <si>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</si>
  <si>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</si>
  <si>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</si>
  <si>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</si>
  <si>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</si>
  <si>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</si>
  <si>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</si>
  <si>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</si>
  <si>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</si>
  <si>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</si>
  <si>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</si>
  <si>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</si>
  <si>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</si>
  <si>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</si>
  <si>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</si>
  <si>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</si>
  <si>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</si>
  <si>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</si>
  <si>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</si>
  <si>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</si>
  <si>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</si>
  <si>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</si>
  <si>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</si>
  <si>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</si>
  <si>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</si>
  <si>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</si>
  <si>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</si>
  <si>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</si>
  <si>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</si>
  <si>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</si>
  <si>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</si>
  <si>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</si>
  <si>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</si>
  <si>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</si>
  <si>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</si>
  <si>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</si>
  <si>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</si>
  <si>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</si>
  <si>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</si>
  <si>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</si>
  <si>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</si>
  <si>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</si>
  <si>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</si>
  <si>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</si>
  <si>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</si>
  <si>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</si>
  <si>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</si>
  <si>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</si>
  <si>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</si>
  <si>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</si>
  <si>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</si>
  <si>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</si>
  <si>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</si>
  <si>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</si>
  <si>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</si>
  <si>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</si>
  <si>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</si>
  <si>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</si>
  <si>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</si>
  <si>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</si>
  <si>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</si>
  <si>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</si>
  <si>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</si>
  <si>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</si>
  <si>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</si>
  <si>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</si>
  <si>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</si>
  <si>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</si>
  <si>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</si>
  <si>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</si>
  <si>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</si>
  <si>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</si>
  <si>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</si>
  <si>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</si>
  <si>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</si>
  <si>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</si>
  <si>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</si>
  <si>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</si>
  <si>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</si>
  <si>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</si>
  <si>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</si>
  <si>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</si>
  <si>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</si>
  <si>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</si>
  <si>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</si>
  <si>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</si>
  <si>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</si>
  <si>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</si>
  <si>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</si>
  <si>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</si>
  <si>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</si>
  <si>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</si>
  <si>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</si>
  <si>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</si>
  <si>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</si>
  <si>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</si>
  <si>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</si>
  <si>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</si>
  <si>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</si>
  <si>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</si>
  <si>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</si>
  <si>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</si>
  <si>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</si>
  <si>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</si>
  <si>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</si>
  <si>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</si>
  <si>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</si>
  <si>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</si>
  <si>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</si>
  <si>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</si>
  <si>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</si>
  <si>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</si>
  <si>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</si>
  <si>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</si>
  <si>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</si>
  <si>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</si>
  <si>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</si>
  <si>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</si>
  <si>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</si>
  <si>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</si>
  <si>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</si>
  <si>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</si>
  <si>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</si>
  <si>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</si>
  <si>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</si>
  <si>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</si>
  <si>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</si>
  <si>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</si>
  <si>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</si>
  <si>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</si>
  <si>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</si>
  <si>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</si>
  <si>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</si>
  <si>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</si>
  <si>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</si>
  <si>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</si>
  <si>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</si>
  <si>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</si>
  <si>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</si>
  <si>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</si>
  <si>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</si>
  <si>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</si>
  <si>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</si>
  <si>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</si>
  <si>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</si>
  <si>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</si>
  <si>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</si>
  <si>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</si>
  <si>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</si>
  <si>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</si>
  <si>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</si>
  <si>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</si>
  <si>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</si>
  <si>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</si>
  <si>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</si>
  <si>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</si>
  <si>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</si>
  <si>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</si>
  <si>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</si>
  <si>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</si>
  <si>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</si>
  <si>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</si>
  <si>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</si>
  <si>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</si>
  <si>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</si>
  <si>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</si>
  <si>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</si>
  <si>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</si>
  <si>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</si>
  <si>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</si>
  <si>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</si>
  <si>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</si>
  <si>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</si>
  <si>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</si>
  <si>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</si>
  <si>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</si>
  <si>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</si>
  <si>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</si>
  <si>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</si>
  <si>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</si>
  <si>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</si>
  <si>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</si>
  <si>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</si>
  <si>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</si>
  <si>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</si>
  <si>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</si>
  <si>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</si>
  <si>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</si>
  <si>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</si>
  <si>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</si>
  <si>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</si>
  <si>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</si>
  <si>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</si>
  <si>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</si>
  <si>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</si>
  <si>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</si>
  <si>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</si>
  <si>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</si>
  <si>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</si>
  <si>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</si>
  <si>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</si>
  <si>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</si>
  <si>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</si>
  <si>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</si>
  <si>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</si>
  <si>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</si>
  <si>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</si>
  <si>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</si>
  <si>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</si>
  <si>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</si>
  <si>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</si>
  <si>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</si>
  <si>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</si>
  <si>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</si>
  <si>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</si>
  <si>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</si>
  <si>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</si>
  <si>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</si>
  <si>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</si>
  <si>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</si>
  <si>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</si>
  <si>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</si>
  <si>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</si>
  <si>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</si>
  <si>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</si>
  <si>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</si>
  <si>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</si>
  <si>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</si>
  <si>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</si>
  <si>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</si>
  <si>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</si>
  <si>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</si>
  <si>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</si>
  <si>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</si>
  <si>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</si>
  <si>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</si>
  <si>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</si>
  <si>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</si>
  <si>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</si>
  <si>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</si>
  <si>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</si>
  <si>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</si>
  <si>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</si>
  <si>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</si>
  <si>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</si>
  <si>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</si>
  <si>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</si>
  <si>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</si>
  <si>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</si>
  <si>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</si>
  <si>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</si>
  <si>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</si>
  <si>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</si>
  <si>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</si>
  <si>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</si>
  <si>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</si>
  <si>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</si>
  <si>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</si>
  <si>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</si>
  <si>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</si>
  <si>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</si>
  <si>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</si>
  <si>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</si>
  <si>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</si>
  <si>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</si>
  <si>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</si>
  <si>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</si>
  <si>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</si>
  <si>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</si>
  <si>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</si>
  <si>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</si>
  <si>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</si>
  <si>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</si>
  <si>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</si>
  <si>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</si>
  <si>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</si>
  <si>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</si>
  <si>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</si>
  <si>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</si>
  <si>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</si>
  <si>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</si>
  <si>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</si>
  <si>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</si>
  <si>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</si>
  <si>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</si>
  <si>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</si>
  <si>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</si>
  <si>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</si>
  <si>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</si>
  <si>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</si>
  <si>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</si>
  <si>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</si>
  <si>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</si>
  <si>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</si>
  <si>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</si>
  <si>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</si>
  <si>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</si>
  <si>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</si>
  <si>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</si>
  <si>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</si>
  <si>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</si>
  <si>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</si>
  <si>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</si>
  <si>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</si>
  <si>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</si>
  <si>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</si>
  <si>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</si>
  <si>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</si>
  <si>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</si>
  <si>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</si>
  <si>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</si>
  <si>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</si>
  <si>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</si>
  <si>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</si>
  <si>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</si>
  <si>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</si>
  <si>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</si>
  <si>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</si>
  <si>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</si>
  <si>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</si>
  <si>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</si>
  <si>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</si>
  <si>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</si>
  <si>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</si>
  <si>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</si>
  <si>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</si>
  <si>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</si>
  <si>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</si>
  <si>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</si>
  <si>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</si>
  <si>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</si>
  <si>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</si>
  <si>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</si>
  <si>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</si>
  <si>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</si>
  <si>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</si>
  <si>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</si>
  <si>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</si>
  <si>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</si>
  <si>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</si>
  <si>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</si>
  <si>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</si>
  <si>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</si>
  <si>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</si>
  <si>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</si>
  <si>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</si>
  <si>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</si>
  <si>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</si>
  <si>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</si>
  <si>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</si>
  <si>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</si>
  <si>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</si>
  <si>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</si>
  <si>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</si>
  <si>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</si>
  <si>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</si>
  <si>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</si>
  <si>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</si>
  <si>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</si>
  <si>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</si>
  <si>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</si>
  <si>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</si>
  <si>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</si>
  <si>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</si>
  <si>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</si>
  <si>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</si>
  <si>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</si>
  <si>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</si>
  <si>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</si>
  <si>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</si>
  <si>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</si>
  <si>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</si>
  <si>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</si>
  <si>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</si>
  <si>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</si>
  <si>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</si>
  <si>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</si>
  <si>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</si>
  <si>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</si>
  <si>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</si>
  <si>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</si>
  <si>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</si>
  <si>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</si>
  <si>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</si>
  <si>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</si>
  <si>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</si>
  <si>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</si>
  <si>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</si>
  <si>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</si>
  <si>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</si>
  <si>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</si>
  <si>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</si>
  <si>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</si>
  <si>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</si>
  <si>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</si>
  <si>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</si>
  <si>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</si>
  <si>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</si>
  <si>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</si>
  <si>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</si>
  <si>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</si>
  <si>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</si>
  <si>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</si>
  <si>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</si>
  <si>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</si>
  <si>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</si>
  <si>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</si>
  <si>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</si>
  <si>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</si>
  <si>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</si>
  <si>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</si>
  <si>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</si>
  <si>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</si>
  <si>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</si>
  <si>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</si>
  <si>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</si>
  <si>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</si>
  <si>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</si>
  <si>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</si>
  <si>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</si>
  <si>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</si>
  <si>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</si>
  <si>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</si>
  <si>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</si>
  <si>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</si>
  <si>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</si>
  <si>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</si>
  <si>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</si>
  <si>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</si>
  <si>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</si>
  <si>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</si>
  <si>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</si>
  <si>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</si>
  <si>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</si>
  <si>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</si>
  <si>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</si>
  <si>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</si>
  <si>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</si>
  <si>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</si>
  <si>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</si>
  <si>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</si>
  <si>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</si>
  <si>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</si>
  <si>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</si>
  <si>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</si>
  <si>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</si>
  <si>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</si>
  <si>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</si>
  <si>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</si>
  <si>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</si>
  <si>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</si>
  <si>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</si>
  <si>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</si>
  <si>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</si>
  <si>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</si>
  <si>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</si>
  <si>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</si>
  <si>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</si>
  <si>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</si>
  <si>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</si>
  <si>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</si>
  <si>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</si>
  <si>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</si>
  <si>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</si>
  <si>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</si>
  <si>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</si>
  <si>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</si>
  <si>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</si>
  <si>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</si>
  <si>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</si>
  <si>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</si>
  <si>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</si>
  <si>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</si>
  <si>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</si>
  <si>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</si>
  <si>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</si>
  <si>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</si>
  <si>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</si>
  <si>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</si>
  <si>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</si>
  <si>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</si>
  <si>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</si>
  <si>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</si>
  <si>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</si>
  <si>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</si>
  <si>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</si>
  <si>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</si>
  <si>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</si>
  <si>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</si>
  <si>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</si>
  <si>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</si>
  <si>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</si>
  <si>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</si>
  <si>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</si>
  <si>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</si>
  <si>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</si>
  <si>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</si>
  <si>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</si>
  <si>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</si>
  <si>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</si>
  <si>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</si>
  <si>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</si>
  <si>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</si>
  <si>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</si>
  <si>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</si>
  <si>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</si>
  <si>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</si>
  <si>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</si>
  <si>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</si>
  <si>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</si>
  <si>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</si>
  <si>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</si>
  <si>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</si>
  <si>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</si>
  <si>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</si>
  <si>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</si>
  <si>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</si>
  <si>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</si>
  <si>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</si>
  <si>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</si>
  <si>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</si>
  <si>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</si>
  <si>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</si>
  <si>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</si>
  <si>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</si>
  <si>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</si>
  <si>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</si>
  <si>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</si>
  <si>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</si>
  <si>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</si>
  <si>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</si>
  <si>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</si>
  <si>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</si>
  <si>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</si>
  <si>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</si>
  <si>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</si>
  <si>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</si>
  <si>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</si>
  <si>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</si>
  <si>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</si>
  <si>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</si>
  <si>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</si>
  <si>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</si>
  <si>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</si>
  <si>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</si>
  <si>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</si>
  <si>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</si>
  <si>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</si>
  <si>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</si>
  <si>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</si>
  <si>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</si>
  <si>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</si>
  <si>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</si>
  <si>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</si>
  <si>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</si>
  <si>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</si>
  <si>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</si>
  <si>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</si>
  <si>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</si>
  <si>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</si>
  <si>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</si>
  <si>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</si>
  <si>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</si>
  <si>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</si>
  <si>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</si>
  <si>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</si>
  <si>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</si>
  <si>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</si>
  <si>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</si>
  <si>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</si>
  <si>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</si>
  <si>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</si>
  <si>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</si>
  <si>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</si>
  <si>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</si>
  <si>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</si>
  <si>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</si>
  <si>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</si>
  <si>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</si>
  <si>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</si>
  <si>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</si>
  <si>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</si>
  <si>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</si>
  <si>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</si>
  <si>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</si>
  <si>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</si>
  <si>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</si>
  <si>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</si>
  <si>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</si>
  <si>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</si>
  <si>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</si>
  <si>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</si>
  <si>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</si>
  <si>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</si>
  <si>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</si>
  <si>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</si>
  <si>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</si>
  <si>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</si>
  <si>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</si>
  <si>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</si>
  <si>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</si>
  <si>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</si>
  <si>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</si>
  <si>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</si>
  <si>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</si>
  <si>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</si>
  <si>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</si>
  <si>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</si>
  <si>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</si>
  <si>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</si>
  <si>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</si>
  <si>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</si>
  <si>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</si>
  <si>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</si>
  <si>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</si>
  <si>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</si>
  <si>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</si>
  <si>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</si>
  <si>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</si>
  <si>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</si>
  <si>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</si>
  <si>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</si>
  <si>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</si>
  <si>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</si>
  <si>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</si>
  <si>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</si>
  <si>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</si>
  <si>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</si>
  <si>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</si>
  <si>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</si>
  <si>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</si>
  <si>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</si>
  <si>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</si>
  <si>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</si>
  <si>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</si>
  <si>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</si>
  <si>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</si>
  <si>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</si>
  <si>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</si>
  <si>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</si>
  <si>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</si>
  <si>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</si>
  <si>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</si>
  <si>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</si>
  <si>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</si>
  <si>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</si>
  <si>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</si>
  <si>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</si>
  <si>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</si>
  <si>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</si>
  <si>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</si>
  <si>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</si>
  <si>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</si>
  <si>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</si>
  <si>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</si>
  <si>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</si>
  <si>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</si>
  <si>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</si>
  <si>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</si>
  <si>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</si>
  <si>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</si>
  <si>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</si>
  <si>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</si>
  <si>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</si>
  <si>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</si>
  <si>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</si>
  <si>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</si>
  <si>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</si>
  <si>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</si>
  <si>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</si>
  <si>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</si>
  <si>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</si>
  <si>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</si>
  <si>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</si>
  <si>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</si>
  <si>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</si>
  <si>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</si>
  <si>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</si>
  <si>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</si>
  <si>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</si>
  <si>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</si>
  <si>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</si>
  <si>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</si>
  <si>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</si>
  <si>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</si>
  <si>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</si>
  <si>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</si>
  <si>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</si>
  <si>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</si>
  <si>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</si>
  <si>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</si>
  <si>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</si>
  <si>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</si>
  <si>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</si>
  <si>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</si>
  <si>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</si>
  <si>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</si>
  <si>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</si>
  <si>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</si>
  <si>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</si>
  <si>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</si>
  <si>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</si>
  <si>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</si>
  <si>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</si>
  <si>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</si>
  <si>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</si>
  <si>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</si>
  <si>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</si>
  <si>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</si>
  <si>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</si>
  <si>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</si>
  <si>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</si>
  <si>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</si>
  <si>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</si>
  <si>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</si>
  <si>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</si>
  <si>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</si>
  <si>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</si>
  <si>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</si>
  <si>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</si>
  <si>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</si>
  <si>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</si>
  <si>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</si>
  <si>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</si>
  <si>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</si>
  <si>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</si>
  <si>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</si>
  <si>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</si>
  <si>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</si>
  <si>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</si>
  <si>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</si>
  <si>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</si>
  <si>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</si>
  <si>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</si>
  <si>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</si>
  <si>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</si>
  <si>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</si>
  <si>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</si>
  <si>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</si>
  <si>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</si>
  <si>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</si>
  <si>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</si>
  <si>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</si>
  <si>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</si>
  <si>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</si>
  <si>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</si>
  <si>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</si>
  <si>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</si>
  <si>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</si>
  <si>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</si>
  <si>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</si>
  <si>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</si>
  <si>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</si>
  <si>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</si>
  <si>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</si>
  <si>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</si>
  <si>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</si>
  <si>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</si>
  <si>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</si>
  <si>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</si>
  <si>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</si>
  <si>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</si>
  <si>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</si>
  <si>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</si>
  <si>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</si>
  <si>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</si>
  <si>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</si>
  <si>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</si>
  <si>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</si>
  <si>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</si>
  <si>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</si>
  <si>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</si>
  <si>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</si>
  <si>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</si>
  <si>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</si>
  <si>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</si>
  <si>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</si>
  <si>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</si>
  <si>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</si>
  <si>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</si>
  <si>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</si>
  <si>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</si>
  <si>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</si>
  <si>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</si>
  <si>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</si>
  <si>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</si>
  <si>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</si>
  <si>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</si>
  <si>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</si>
  <si>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</si>
  <si>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</si>
  <si>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</si>
  <si>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</si>
  <si>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</si>
  <si>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</si>
  <si>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</si>
  <si>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</si>
  <si>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</si>
  <si>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</si>
  <si>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</si>
  <si>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</si>
  <si>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</si>
  <si>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</si>
  <si>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</si>
  <si>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</si>
  <si>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</si>
  <si>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</si>
  <si>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</si>
  <si>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</si>
  <si>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</si>
  <si>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</si>
  <si>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</si>
  <si>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</si>
  <si>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</si>
  <si>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</si>
  <si>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</si>
  <si>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</si>
  <si>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</si>
  <si>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</si>
  <si>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</si>
  <si>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</si>
  <si>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</si>
  <si>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</si>
  <si>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</si>
  <si>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</si>
  <si>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</si>
  <si>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</si>
  <si>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</si>
  <si>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</si>
  <si>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</si>
  <si>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</si>
  <si>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</si>
  <si>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</si>
  <si>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</si>
  <si>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</si>
  <si>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</si>
  <si>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</si>
  <si>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</si>
  <si>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</si>
  <si>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</si>
  <si>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</si>
  <si>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</si>
  <si>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</si>
  <si>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</si>
  <si>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</si>
  <si>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</si>
  <si>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</si>
  <si>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</si>
  <si>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</si>
  <si>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</si>
  <si>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</si>
  <si>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</si>
  <si>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</si>
  <si>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</si>
  <si>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</si>
  <si>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</si>
  <si>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</si>
  <si>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</si>
  <si>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</si>
  <si>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</si>
  <si>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</si>
  <si>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</si>
  <si>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</si>
  <si>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</si>
  <si>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</si>
  <si>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</si>
  <si>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</si>
  <si>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</si>
  <si>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</si>
  <si>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</si>
  <si>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</si>
  <si>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</si>
  <si>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</si>
  <si>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</si>
  <si>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</si>
  <si>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</si>
  <si>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</si>
  <si>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</si>
  <si>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</si>
  <si>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</si>
  <si>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</si>
  <si>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</si>
  <si>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</si>
  <si>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</si>
  <si>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</si>
  <si>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</si>
  <si>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</si>
  <si>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</si>
  <si>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</si>
  <si>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</si>
  <si>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</si>
  <si>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</si>
  <si>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</si>
  <si>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</si>
  <si>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</si>
  <si>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</si>
  <si>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</si>
  <si>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</si>
  <si>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</si>
  <si>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</si>
  <si>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</si>
  <si>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</si>
  <si>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</si>
  <si>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</si>
  <si>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</si>
  <si>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</si>
  <si>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</si>
  <si>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</si>
  <si>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</si>
  <si>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</si>
  <si>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</si>
  <si>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</si>
  <si>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</si>
  <si>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</si>
  <si>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</si>
  <si>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</si>
  <si>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</si>
  <si>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</si>
  <si>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</si>
  <si>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</si>
  <si>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</si>
  <si>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</si>
  <si>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</si>
  <si>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</si>
  <si>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</si>
  <si>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</si>
  <si>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</si>
  <si>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</si>
  <si>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</si>
  <si>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</si>
  <si>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</si>
  <si>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</si>
  <si>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</si>
  <si>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</si>
  <si>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</si>
  <si>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</si>
  <si>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</si>
  <si>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</si>
  <si>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</si>
  <si>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</si>
  <si>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</si>
  <si>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</si>
  <si>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</si>
  <si>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</si>
  <si>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</si>
  <si>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</si>
  <si>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</si>
  <si>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</si>
  <si>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</si>
  <si>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</si>
  <si>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</si>
  <si>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</si>
  <si>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</si>
  <si>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</si>
  <si>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</si>
  <si>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</si>
  <si>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</si>
  <si>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</si>
  <si>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</si>
  <si>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</si>
  <si>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</si>
  <si>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</si>
  <si>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</si>
  <si>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</si>
  <si>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</si>
  <si>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</si>
  <si>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</si>
  <si>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</si>
  <si>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</si>
  <si>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</si>
  <si>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</si>
  <si>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</si>
  <si>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</si>
  <si>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</si>
  <si>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</si>
  <si>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</si>
  <si>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</si>
  <si>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</si>
  <si>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</si>
  <si>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</si>
  <si>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</si>
  <si>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</si>
  <si>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</si>
  <si>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</si>
  <si>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</si>
  <si>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</si>
  <si>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</si>
  <si>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</si>
  <si>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</si>
  <si>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</si>
  <si>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</si>
  <si>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</si>
  <si>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</si>
  <si>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</si>
  <si>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</si>
  <si>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</si>
  <si>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</si>
  <si>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</si>
  <si>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</si>
  <si>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</si>
  <si>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</si>
  <si>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</si>
  <si>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</si>
  <si>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</si>
  <si>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</si>
  <si>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</si>
  <si>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</si>
  <si>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</si>
  <si>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</si>
  <si>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</si>
  <si>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</si>
  <si>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</si>
  <si>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</si>
  <si>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</si>
  <si>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</si>
  <si>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</si>
  <si>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</si>
  <si>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</si>
  <si>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</si>
  <si>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</si>
  <si>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</si>
  <si>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</si>
  <si>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</si>
  <si>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</si>
  <si>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</si>
  <si>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</si>
  <si>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</si>
  <si>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</si>
  <si>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</si>
  <si>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</si>
  <si>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</si>
  <si>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</si>
  <si>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</si>
  <si>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</si>
  <si>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</si>
  <si>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</si>
  <si>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</si>
  <si>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</si>
  <si>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</si>
  <si>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</si>
  <si>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</si>
  <si>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</si>
  <si>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</si>
  <si>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</si>
  <si>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</si>
  <si>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</si>
  <si>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</si>
  <si>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</si>
  <si>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</si>
  <si>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</si>
  <si>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</si>
  <si>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</si>
  <si>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</si>
  <si>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</si>
  <si>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</si>
  <si>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</si>
  <si>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</si>
  <si>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</si>
  <si>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</si>
  <si>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</si>
  <si>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</si>
  <si>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</si>
  <si>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</si>
  <si>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</si>
  <si>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</si>
  <si>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</si>
  <si>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</si>
  <si>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</si>
  <si>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</si>
  <si>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</si>
  <si>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</si>
  <si>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</si>
  <si>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</si>
  <si>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</si>
  <si>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</si>
  <si>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</si>
  <si>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</si>
  <si>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</si>
  <si>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</si>
  <si>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</si>
  <si>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</si>
  <si>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</si>
  <si>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</si>
  <si>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</si>
  <si>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</si>
  <si>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</si>
  <si>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</si>
  <si>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</si>
  <si>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</si>
  <si>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</si>
  <si>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</si>
  <si>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</si>
  <si>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</si>
  <si>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</si>
  <si>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</si>
  <si>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</si>
  <si>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</si>
  <si>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</si>
  <si>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</si>
  <si>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</si>
  <si>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</si>
  <si>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</si>
  <si>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</si>
  <si>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</si>
  <si>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</si>
  <si>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</si>
  <si>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</si>
  <si>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</si>
  <si>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</si>
  <si>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</si>
  <si>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</si>
  <si>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</si>
  <si>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</si>
  <si>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</si>
  <si>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</si>
  <si>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</si>
  <si>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</si>
  <si>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</si>
  <si>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</si>
  <si>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</si>
  <si>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</si>
  <si>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</si>
  <si>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</si>
  <si>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</si>
  <si>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</si>
  <si>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</si>
  <si>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</si>
  <si>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</si>
  <si>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</si>
  <si>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</si>
  <si>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</si>
  <si>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</si>
  <si>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</si>
  <si>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</si>
  <si>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</si>
  <si>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</si>
  <si>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</si>
  <si>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</si>
  <si>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</si>
  <si>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</si>
  <si>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</si>
  <si>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</si>
  <si>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</si>
  <si>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</si>
  <si>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</si>
  <si>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</si>
  <si>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</si>
  <si>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</si>
  <si>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</si>
  <si>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</si>
  <si>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</si>
  <si>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</si>
  <si>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</si>
  <si>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</si>
  <si>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</si>
  <si>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</si>
  <si>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</si>
  <si>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</si>
  <si>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</si>
  <si>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</si>
  <si>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</si>
  <si>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</si>
  <si>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</si>
  <si>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</si>
  <si>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</si>
  <si>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</si>
  <si>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</si>
  <si>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</si>
  <si>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</si>
  <si>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</si>
  <si>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</si>
  <si>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</si>
  <si>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</si>
  <si>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</si>
  <si>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</si>
  <si>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</si>
  <si>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</si>
  <si>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</si>
  <si>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</si>
  <si>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</si>
  <si>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</si>
  <si>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</si>
  <si>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</si>
  <si>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</si>
  <si>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</si>
  <si>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</si>
  <si>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</si>
  <si>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</si>
  <si>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</si>
  <si>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</si>
  <si>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</si>
  <si>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</si>
  <si>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</si>
  <si>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</si>
  <si>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</si>
  <si>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</si>
  <si>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</si>
  <si>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</si>
  <si>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</si>
  <si>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</si>
  <si>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</si>
  <si>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</si>
  <si>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</si>
  <si>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</si>
  <si>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</si>
  <si>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</si>
  <si>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</si>
  <si>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</si>
  <si>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</si>
  <si>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</si>
  <si>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</si>
  <si>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</si>
  <si>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</si>
  <si>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</si>
  <si>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</si>
  <si>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</si>
  <si>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</si>
  <si>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</si>
  <si>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</si>
  <si>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</si>
  <si>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</si>
  <si>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</si>
  <si>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</si>
  <si>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</si>
  <si>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</si>
  <si>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</si>
  <si>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</si>
  <si>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</si>
  <si>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</si>
  <si>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</si>
  <si>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</si>
  <si>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</si>
  <si>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</si>
  <si>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</si>
  <si>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</si>
  <si>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</si>
  <si>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</si>
  <si>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</si>
  <si>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</si>
  <si>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</si>
  <si>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</si>
  <si>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</si>
  <si>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</si>
  <si>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</si>
  <si>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</si>
  <si>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</si>
  <si>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</si>
  <si>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</si>
  <si>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</si>
  <si>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</si>
  <si>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</si>
  <si>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</si>
  <si>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</si>
  <si>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</si>
  <si>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</si>
  <si>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</si>
  <si>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</si>
  <si>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</si>
  <si>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</si>
  <si>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</si>
  <si>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</si>
  <si>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</si>
  <si>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</si>
  <si>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</si>
  <si>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</si>
  <si>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</si>
  <si>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</si>
  <si>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</si>
  <si>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</si>
  <si>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</si>
  <si>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</si>
  <si>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</si>
  <si>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</si>
  <si>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</si>
  <si>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</si>
  <si>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</si>
  <si>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</si>
  <si>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</si>
  <si>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</si>
  <si>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</si>
  <si>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</si>
  <si>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</si>
  <si>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</si>
  <si>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</si>
  <si>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</si>
  <si>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</si>
  <si>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</si>
  <si>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</si>
  <si>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</si>
  <si>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</si>
  <si>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</si>
  <si>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</si>
  <si>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</si>
  <si>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</si>
  <si>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</si>
  <si>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</si>
  <si>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</si>
  <si>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</si>
  <si>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</si>
  <si>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</si>
  <si>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</si>
  <si>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</si>
  <si>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</si>
  <si>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</si>
  <si>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</si>
  <si>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</si>
  <si>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</si>
  <si>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</si>
  <si>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</si>
  <si>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</si>
  <si>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</si>
  <si>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</si>
  <si>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</si>
  <si>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</si>
  <si>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</si>
  <si>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</si>
  <si>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</si>
  <si>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</si>
  <si>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</si>
  <si>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</si>
  <si>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</si>
  <si>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</si>
  <si>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</si>
  <si>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</si>
  <si>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</si>
  <si>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</si>
  <si>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</si>
  <si>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</si>
  <si>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</si>
  <si>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</si>
  <si>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</si>
  <si>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</si>
  <si>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</si>
  <si>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</si>
  <si>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</si>
  <si>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</si>
  <si>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</si>
  <si>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</si>
  <si>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</si>
  <si>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</si>
  <si>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</si>
  <si>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</si>
  <si>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</si>
  <si>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</si>
  <si>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</si>
  <si>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</si>
  <si>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</si>
  <si>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</si>
  <si>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</si>
  <si>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</si>
  <si>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</si>
  <si>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</si>
  <si>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</si>
  <si>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</si>
  <si>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</si>
  <si>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</si>
  <si>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</si>
  <si>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</si>
  <si>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</si>
  <si>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</si>
  <si>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</si>
  <si>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</si>
  <si>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</si>
  <si>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</si>
  <si>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</si>
  <si>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</si>
  <si>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</si>
  <si>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</si>
  <si>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</si>
  <si>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</si>
  <si>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</si>
  <si>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</si>
  <si>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</si>
  <si>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</si>
  <si>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</si>
  <si>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</si>
  <si>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</si>
  <si>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</si>
  <si>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</si>
  <si>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</si>
  <si>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</si>
  <si>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</si>
  <si>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</si>
  <si>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</si>
  <si>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</si>
  <si>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</si>
  <si>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</si>
  <si>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</si>
  <si>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</si>
  <si>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</si>
  <si>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</si>
  <si>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</si>
  <si>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</si>
  <si>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</si>
  <si>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</si>
  <si>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</si>
  <si>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</si>
  <si>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</si>
  <si>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</si>
  <si>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</si>
  <si>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</si>
  <si>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</si>
  <si>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</si>
  <si>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</si>
  <si>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</si>
  <si>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</si>
  <si>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</si>
  <si>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</si>
  <si>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</si>
  <si>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</si>
  <si>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</si>
  <si>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</si>
  <si>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</si>
  <si>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</si>
  <si>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</si>
  <si>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</si>
  <si>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</si>
  <si>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</si>
  <si>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</si>
  <si>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</si>
  <si>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</si>
  <si>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</si>
  <si>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</si>
  <si>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</si>
  <si>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</si>
  <si>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</si>
  <si>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</si>
  <si>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</si>
  <si>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</si>
  <si>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</si>
  <si>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</si>
  <si>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</si>
  <si>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</si>
  <si>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</si>
  <si>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</si>
  <si>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</si>
  <si>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</si>
  <si>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</si>
  <si>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</si>
  <si>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</si>
  <si>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</si>
  <si>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</si>
  <si>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</si>
  <si>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</si>
  <si>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</si>
  <si>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</si>
  <si>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</si>
  <si>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</si>
  <si>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</si>
  <si>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</si>
  <si>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</si>
  <si>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</si>
  <si>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</si>
  <si>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</si>
  <si>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</si>
  <si>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</si>
  <si>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</si>
  <si>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</si>
  <si>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</si>
  <si>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</si>
  <si>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</si>
  <si>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</si>
  <si>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</si>
  <si>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</si>
  <si>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</si>
  <si>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</si>
  <si>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</si>
  <si>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</si>
  <si>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</si>
  <si>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</si>
  <si>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</si>
  <si>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</si>
  <si>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</si>
  <si>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</si>
  <si>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</si>
  <si>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</si>
  <si>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</si>
  <si>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</si>
  <si>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</si>
  <si>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</si>
  <si>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</si>
  <si>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</si>
  <si>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</si>
  <si>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</si>
  <si>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</si>
  <si>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</si>
  <si>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</si>
  <si>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</si>
  <si>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</si>
  <si>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</si>
  <si>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</si>
  <si>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</si>
  <si>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</si>
  <si>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</si>
  <si>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</si>
  <si>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</si>
  <si>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</si>
  <si>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</si>
  <si>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</si>
  <si>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</si>
  <si>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</si>
  <si>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</si>
  <si>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</si>
  <si>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</si>
  <si>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</si>
  <si>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</si>
  <si>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</si>
  <si>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</si>
  <si>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</si>
  <si>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</si>
  <si>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</si>
  <si>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</si>
  <si>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</si>
  <si>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</si>
  <si>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</si>
  <si>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</si>
  <si>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</si>
  <si>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</si>
  <si>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</si>
  <si>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</si>
  <si>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</si>
  <si>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</si>
  <si>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</si>
  <si>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</si>
  <si>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</si>
  <si>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</si>
  <si>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</si>
  <si>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</si>
  <si>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</si>
  <si>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</si>
  <si>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</si>
  <si>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</si>
  <si>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</si>
  <si>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</si>
  <si>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</si>
  <si>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</si>
  <si>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</si>
  <si>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</si>
  <si>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</si>
  <si>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</si>
  <si>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</si>
  <si>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</si>
  <si>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</si>
  <si>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</si>
  <si>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</si>
  <si>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</si>
  <si>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</si>
  <si>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</si>
  <si>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</si>
  <si>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</si>
  <si>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</si>
  <si>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</si>
  <si>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</si>
  <si>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</si>
  <si>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</si>
  <si>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</si>
  <si>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</si>
  <si>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</si>
  <si>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</si>
  <si>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</si>
  <si>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</si>
  <si>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</si>
  <si>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</si>
  <si>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</si>
  <si>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</si>
  <si>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</si>
  <si>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</si>
  <si>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</si>
  <si>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</si>
  <si>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</si>
  <si>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</si>
  <si>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</si>
  <si>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</si>
  <si>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</si>
  <si>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</si>
  <si>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</si>
  <si>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</si>
  <si>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</si>
  <si>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</si>
  <si>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</si>
  <si>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</si>
  <si>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</si>
  <si>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</si>
  <si>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</si>
  <si>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</si>
  <si>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</si>
  <si>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</si>
  <si>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</si>
  <si>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</si>
  <si>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</si>
  <si>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</si>
  <si>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</si>
  <si>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</si>
  <si>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</si>
  <si>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</si>
  <si>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</si>
  <si>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</si>
  <si>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</si>
  <si>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</si>
  <si>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</si>
  <si>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</si>
  <si>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</si>
  <si>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</si>
  <si>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</si>
  <si>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</si>
  <si>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</si>
  <si>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</si>
  <si>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</si>
  <si>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</si>
  <si>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</si>
  <si>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</si>
  <si>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</si>
  <si>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</si>
  <si>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</si>
  <si>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</si>
  <si>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</si>
  <si>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</si>
  <si>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</si>
  <si>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</si>
  <si>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</si>
  <si>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</si>
  <si>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</si>
  <si>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</si>
  <si>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</si>
  <si>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</si>
  <si>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</si>
  <si>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</si>
  <si>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</si>
  <si>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</si>
  <si>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</si>
  <si>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</si>
  <si>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</si>
  <si>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</si>
  <si>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</si>
  <si>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</si>
  <si>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</si>
  <si>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</si>
  <si>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</si>
  <si>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</si>
  <si>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</si>
  <si>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</si>
  <si>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</si>
  <si>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</si>
  <si>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</si>
  <si>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</si>
  <si>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</si>
  <si>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</si>
  <si>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</si>
  <si>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</si>
  <si>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</si>
  <si>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</si>
  <si>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</si>
  <si>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</si>
  <si>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</si>
  <si>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</si>
  <si>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</si>
  <si>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</si>
  <si>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</si>
  <si>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</si>
  <si>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</si>
  <si>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</si>
  <si>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</si>
  <si>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</si>
  <si>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</si>
  <si>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</si>
  <si>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</si>
  <si>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</si>
  <si>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</si>
  <si>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</si>
  <si>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</si>
  <si>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</si>
  <si>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</si>
  <si>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</si>
  <si>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</si>
  <si>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</si>
  <si>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</si>
  <si>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</si>
  <si>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</si>
  <si>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</si>
  <si>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</si>
  <si>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</si>
  <si>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</si>
  <si>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</si>
  <si>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</si>
  <si>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</si>
  <si>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</si>
  <si>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</si>
  <si>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</si>
  <si>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</si>
  <si>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</si>
  <si>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</si>
  <si>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</si>
  <si>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</si>
  <si>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</si>
  <si>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</si>
  <si>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</si>
  <si>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</si>
  <si>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</si>
  <si>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</si>
  <si>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</si>
  <si>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</si>
  <si>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</si>
  <si>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</si>
  <si>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</si>
  <si>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</si>
  <si>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</si>
  <si>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</si>
  <si>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</si>
  <si>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</si>
  <si>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</si>
  <si>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</si>
  <si>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</si>
  <si>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</si>
  <si>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</si>
  <si>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</si>
  <si>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</si>
  <si>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</si>
  <si>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</si>
  <si>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</si>
  <si>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</si>
  <si>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</si>
  <si>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</si>
  <si>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</si>
  <si>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</si>
  <si>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</si>
  <si>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</si>
  <si>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</si>
  <si>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</si>
  <si>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</si>
  <si>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</si>
  <si>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</si>
  <si>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</si>
  <si>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</si>
  <si>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</si>
  <si>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</si>
  <si>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</si>
  <si>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</si>
  <si>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</si>
  <si>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</si>
  <si>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</si>
  <si>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</si>
  <si>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</si>
  <si>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</si>
  <si>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</si>
  <si>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</si>
  <si>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</si>
  <si>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</si>
  <si>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</si>
  <si>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</si>
  <si>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</si>
  <si>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</si>
  <si>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</si>
  <si>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</si>
  <si>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</si>
  <si>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</si>
  <si>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</si>
  <si>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</si>
  <si>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</si>
  <si>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</si>
  <si>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</si>
  <si>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</si>
  <si>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</si>
  <si>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</si>
  <si>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</si>
  <si>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</si>
  <si>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</si>
  <si>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</si>
  <si>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</si>
  <si>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</si>
  <si>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</si>
  <si>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</si>
  <si>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</si>
  <si>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</si>
  <si>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</si>
  <si>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</si>
  <si>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</si>
  <si>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</si>
  <si>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</si>
  <si>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</si>
  <si>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</si>
  <si>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</si>
  <si>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</si>
  <si>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</si>
  <si>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</si>
  <si>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</si>
  <si>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</si>
  <si>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</si>
  <si>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</si>
  <si>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</si>
  <si>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</si>
  <si>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</si>
  <si>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</si>
  <si>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</si>
  <si>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</si>
  <si>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</si>
  <si>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</si>
  <si>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</si>
  <si>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</si>
  <si>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</si>
  <si>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</si>
  <si>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</si>
  <si>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</si>
  <si>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</si>
  <si>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</si>
  <si>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</si>
  <si>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</si>
  <si>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</si>
  <si>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</si>
  <si>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</si>
  <si>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</si>
  <si>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</si>
  <si>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</si>
  <si>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</si>
  <si>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</si>
  <si>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</si>
  <si>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</si>
  <si>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</si>
  <si>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</si>
  <si>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</si>
  <si>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</si>
  <si>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</si>
  <si>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</si>
  <si>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</si>
  <si>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</si>
  <si>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</si>
  <si>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</si>
  <si>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</si>
  <si>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</si>
  <si>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</si>
  <si>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</si>
  <si>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</si>
  <si>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</si>
  <si>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</si>
  <si>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</si>
  <si>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</si>
  <si>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</si>
  <si>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</si>
  <si>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</si>
  <si>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</si>
  <si>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</si>
  <si>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</si>
  <si>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</si>
  <si>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</si>
  <si>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</si>
  <si>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</si>
  <si>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</si>
  <si>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</si>
  <si>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</si>
  <si>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</si>
  <si>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</si>
  <si>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</si>
  <si>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</si>
  <si>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</si>
  <si>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</si>
  <si>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</si>
  <si>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</si>
  <si>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</si>
  <si>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</si>
  <si>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</si>
  <si>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</si>
  <si>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</si>
  <si>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</si>
  <si>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</si>
  <si>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</si>
  <si>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</si>
  <si>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</si>
  <si>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</si>
  <si>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</si>
  <si>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</si>
  <si>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</si>
  <si>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</si>
  <si>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</si>
  <si>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</si>
  <si>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</si>
  <si>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</si>
  <si>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</si>
  <si>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</si>
  <si>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</si>
  <si>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</si>
  <si>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</si>
  <si>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</si>
  <si>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</si>
  <si>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</si>
  <si>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</si>
  <si>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</si>
  <si>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</si>
  <si>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</si>
  <si>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</si>
  <si>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</si>
  <si>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</si>
  <si>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</si>
  <si>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</si>
  <si>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</si>
  <si>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</si>
  <si>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</si>
  <si>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</si>
  <si>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</si>
  <si>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</si>
  <si>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</si>
  <si>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</si>
  <si>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</si>
  <si>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</si>
  <si>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</si>
  <si>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</si>
  <si>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</si>
  <si>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</si>
  <si>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</si>
  <si>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</si>
  <si>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</si>
  <si>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</si>
  <si>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</si>
  <si>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</si>
  <si>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</si>
  <si>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</si>
  <si>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</si>
  <si>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</si>
  <si>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</si>
  <si>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</si>
  <si>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</si>
  <si>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</si>
  <si>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</si>
  <si>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</si>
  <si>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</si>
  <si>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</si>
  <si>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</si>
  <si>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</si>
  <si>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</si>
  <si>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</si>
  <si>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</si>
  <si>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</si>
  <si>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</si>
  <si>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</si>
  <si>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</si>
  <si>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</si>
  <si>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</si>
  <si>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</si>
  <si>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</si>
  <si>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</si>
  <si>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</si>
  <si>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</si>
  <si>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</si>
  <si>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</si>
  <si>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</si>
  <si>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</si>
  <si>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</si>
  <si>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</si>
  <si>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</si>
  <si>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</si>
  <si>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</si>
  <si>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</si>
  <si>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</si>
  <si>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</si>
  <si>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</si>
  <si>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</si>
  <si>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</si>
  <si>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</si>
  <si>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</si>
  <si>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</si>
  <si>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</si>
  <si>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</si>
  <si>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</si>
  <si>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</si>
  <si>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</si>
  <si>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</si>
  <si>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</si>
  <si>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</si>
  <si>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</si>
  <si>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</si>
  <si>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</si>
  <si>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</si>
  <si>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</si>
  <si>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</si>
  <si>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</si>
  <si>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</si>
  <si>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</si>
  <si>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</si>
  <si>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</si>
  <si>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</si>
  <si>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</si>
  <si>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</si>
  <si>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</si>
  <si>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</si>
  <si>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</si>
  <si>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</si>
  <si>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</si>
  <si>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</si>
  <si>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</si>
  <si>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</si>
  <si>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</si>
  <si>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</si>
  <si>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</si>
  <si>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</si>
  <si>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</si>
  <si>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</si>
  <si>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</si>
  <si>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</si>
  <si>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</si>
  <si>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</si>
  <si>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</si>
  <si>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</si>
  <si>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</si>
  <si>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</si>
  <si>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</si>
  <si>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</si>
  <si>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</si>
  <si>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</si>
  <si>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</si>
  <si>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</si>
  <si>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</si>
  <si>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</si>
  <si>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</si>
  <si>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</si>
  <si>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</si>
  <si>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</si>
  <si>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</si>
  <si>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</si>
  <si>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</si>
  <si>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</si>
  <si>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</si>
  <si>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</si>
  <si>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</si>
  <si>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</si>
  <si>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</si>
  <si>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</si>
  <si>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</si>
  <si>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</si>
  <si>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</si>
  <si>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</si>
  <si>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</si>
  <si>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</si>
  <si>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</si>
  <si>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</si>
  <si>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</si>
  <si>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</si>
  <si>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</si>
  <si>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</si>
  <si>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</si>
  <si>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</si>
  <si>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</si>
  <si>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</si>
  <si>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</si>
  <si>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</si>
  <si>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</si>
  <si>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</si>
  <si>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</si>
  <si>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</si>
  <si>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</si>
  <si>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</si>
  <si>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</si>
  <si>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</si>
  <si>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</si>
  <si>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</si>
  <si>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</si>
  <si>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</si>
  <si>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</si>
  <si>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</si>
  <si>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</si>
  <si>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</si>
  <si>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</si>
  <si>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</si>
  <si>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</si>
  <si>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</si>
  <si>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</si>
  <si>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</si>
  <si>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</si>
  <si>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</si>
  <si>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</si>
  <si>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</si>
  <si>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</si>
  <si>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</si>
  <si>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</si>
  <si>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</si>
  <si>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</si>
  <si>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</si>
  <si>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</si>
  <si>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</si>
  <si>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</si>
  <si>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</si>
  <si>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</si>
  <si>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</si>
  <si>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</si>
  <si>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</si>
  <si>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</si>
  <si>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</si>
  <si>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</si>
  <si>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</si>
  <si>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</si>
  <si>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</si>
  <si>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</si>
  <si>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</si>
  <si>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</si>
  <si>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</si>
  <si>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</si>
  <si>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</si>
  <si>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</si>
  <si>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</si>
  <si>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</si>
  <si>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</si>
  <si>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</si>
  <si>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</si>
  <si>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</si>
  <si>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</si>
  <si>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</si>
  <si>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</si>
  <si>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</si>
  <si>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</si>
  <si>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</si>
  <si>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</si>
  <si>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</si>
  <si>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</si>
  <si>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</si>
  <si>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</si>
  <si>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</si>
  <si>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</si>
  <si>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</si>
  <si>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</si>
  <si>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</si>
  <si>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</si>
  <si>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</si>
  <si>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</si>
  <si>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</si>
  <si>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</si>
  <si>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</si>
  <si>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</si>
  <si>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</si>
  <si>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</si>
  <si>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</si>
  <si>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</si>
  <si>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</si>
  <si>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</si>
  <si>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</si>
  <si>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</si>
  <si>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</si>
  <si>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</si>
  <si>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</si>
  <si>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</si>
  <si>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</si>
  <si>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</si>
  <si>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</si>
  <si>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</si>
  <si>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</si>
  <si>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</si>
  <si>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</si>
  <si>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</si>
  <si>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</si>
  <si>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</si>
  <si>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</si>
  <si>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</si>
  <si>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</si>
  <si>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</si>
  <si>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</si>
  <si>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</si>
  <si>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</si>
  <si>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</si>
  <si>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</si>
  <si>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</si>
  <si>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</si>
  <si>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</si>
  <si>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</si>
  <si>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</si>
  <si>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</si>
  <si>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</si>
  <si>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</si>
  <si>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</si>
  <si>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</si>
  <si>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</si>
  <si>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</si>
  <si>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</si>
  <si>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</si>
  <si>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</si>
  <si>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</si>
  <si>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</si>
  <si>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</si>
  <si>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</si>
  <si>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</si>
  <si>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</si>
  <si>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</si>
  <si>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</si>
  <si>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</si>
  <si>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</si>
  <si>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</si>
  <si>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</si>
  <si>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</si>
  <si>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</si>
  <si>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</si>
  <si>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</si>
  <si>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</si>
  <si>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</si>
  <si>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</si>
  <si>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</si>
  <si>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</si>
  <si>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</si>
  <si>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</si>
  <si>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</si>
  <si>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</si>
  <si>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</si>
  <si>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</si>
  <si>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</si>
  <si>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</si>
  <si>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</si>
  <si>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</si>
  <si>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</si>
  <si>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</si>
  <si>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</si>
  <si>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</si>
  <si>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</si>
  <si>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</si>
  <si>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</si>
  <si>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</si>
  <si>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</si>
  <si>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</si>
  <si>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</si>
  <si>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</si>
  <si>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</si>
  <si>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</si>
  <si>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</si>
  <si>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</si>
  <si>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</si>
  <si>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</si>
  <si>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</si>
  <si>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</si>
  <si>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</si>
  <si>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</si>
  <si>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</si>
  <si>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</si>
  <si>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</si>
  <si>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</si>
  <si>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</si>
  <si>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</si>
  <si>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</si>
  <si>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</si>
  <si>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</si>
  <si>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</si>
  <si>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</si>
  <si>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</si>
  <si>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</si>
  <si>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</si>
  <si>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</si>
  <si>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</si>
  <si>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</si>
  <si>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</si>
  <si>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</si>
  <si>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</si>
  <si>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</si>
  <si>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</si>
  <si>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</si>
  <si>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</si>
  <si>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</si>
  <si>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</si>
  <si>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</si>
  <si>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</si>
  <si>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</si>
  <si>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</si>
  <si>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</si>
  <si>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</si>
  <si>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</si>
  <si>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</si>
  <si>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</si>
  <si>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</si>
  <si>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</si>
  <si>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</si>
  <si>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</si>
  <si>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</si>
  <si>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</si>
  <si>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</si>
  <si>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</si>
  <si>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</si>
  <si>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</si>
  <si>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</si>
  <si>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</si>
  <si>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</si>
  <si>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</si>
  <si>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</si>
  <si>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</si>
  <si>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</si>
  <si>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</si>
  <si>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</si>
  <si>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</si>
  <si>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</si>
  <si>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</si>
  <si>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</si>
  <si>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</si>
  <si>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</si>
  <si>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</si>
  <si>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</si>
  <si>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</si>
  <si>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</si>
  <si>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</si>
  <si>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</si>
  <si>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</si>
  <si>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</si>
  <si>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</si>
  <si>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</si>
  <si>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</si>
  <si>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</si>
  <si>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</si>
  <si>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</si>
  <si>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</si>
  <si>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</si>
  <si>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</si>
  <si>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</si>
  <si>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</si>
  <si>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</si>
  <si>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</si>
  <si>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</si>
  <si>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</si>
  <si>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</si>
  <si>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</si>
  <si>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</si>
  <si>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</si>
  <si>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</si>
  <si>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</si>
  <si>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</si>
  <si>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</si>
  <si>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</si>
  <si>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</si>
  <si>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</si>
  <si>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</si>
  <si>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</si>
  <si>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</si>
  <si>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</si>
  <si>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</si>
  <si>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</si>
  <si>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</si>
  <si>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</si>
  <si>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</si>
  <si>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</si>
  <si>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</si>
  <si>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</si>
  <si>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</si>
  <si>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</si>
  <si>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</si>
  <si>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</si>
  <si>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</si>
  <si>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</si>
  <si>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</si>
  <si>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</si>
  <si>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</si>
  <si>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</si>
  <si>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</si>
  <si>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</si>
  <si>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</si>
  <si>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</si>
  <si>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</si>
  <si>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</si>
  <si>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</si>
  <si>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</si>
  <si>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</si>
  <si>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</si>
  <si>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</si>
  <si>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</si>
  <si>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</si>
  <si>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</si>
  <si>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</si>
  <si>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</si>
  <si>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</si>
  <si>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</si>
  <si>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</si>
  <si>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</si>
  <si>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</si>
  <si>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</si>
  <si>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</si>
  <si>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</si>
  <si>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</si>
  <si>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</si>
  <si>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</si>
  <si>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</si>
  <si>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</si>
  <si>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</si>
  <si>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</si>
  <si>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</si>
  <si>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</si>
  <si>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</si>
  <si>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</si>
  <si>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</si>
  <si>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</si>
  <si>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</si>
  <si>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</si>
  <si>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</si>
  <si>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</si>
  <si>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</si>
  <si>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</si>
  <si>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</si>
  <si>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</si>
  <si>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</si>
  <si>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</si>
  <si>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</si>
  <si>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</si>
  <si>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</si>
  <si>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</si>
  <si>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</si>
  <si>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</si>
  <si>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</si>
  <si>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</si>
  <si>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</si>
  <si>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</si>
  <si>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</si>
  <si>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</si>
  <si>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</si>
  <si>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</si>
  <si>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</si>
  <si>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</si>
  <si>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</si>
  <si>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</si>
  <si>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</si>
  <si>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</si>
  <si>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</si>
  <si>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</si>
  <si>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</si>
  <si>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</si>
  <si>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</si>
  <si>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</si>
  <si>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</si>
  <si>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</si>
  <si>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</si>
  <si>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</si>
  <si>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</si>
  <si>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</si>
  <si>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</si>
  <si>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</si>
  <si>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</si>
  <si>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</si>
  <si>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</si>
  <si>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</si>
  <si>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</si>
  <si>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</si>
  <si>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</si>
  <si>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</si>
  <si>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</si>
  <si>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</si>
  <si>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</si>
  <si>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</si>
  <si>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</si>
  <si>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</si>
  <si>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</si>
  <si>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</si>
  <si>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</si>
  <si>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</si>
  <si>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</si>
  <si>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</si>
  <si>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</si>
  <si>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</si>
  <si>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</si>
  <si>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</si>
  <si>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</si>
  <si>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</si>
  <si>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</si>
  <si>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</si>
  <si>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</si>
  <si>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</si>
  <si>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</si>
  <si>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</si>
  <si>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</si>
  <si>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</si>
  <si>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</si>
  <si>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</si>
  <si>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</si>
  <si>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</si>
  <si>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</si>
  <si>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</si>
  <si>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</si>
  <si>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</si>
  <si>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</si>
  <si>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</si>
  <si>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</si>
  <si>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</si>
  <si>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</si>
  <si>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</si>
  <si>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</si>
  <si>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</si>
  <si>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</si>
  <si>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</si>
  <si>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</si>
  <si>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</si>
  <si>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</si>
  <si>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</si>
  <si>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</si>
  <si>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</si>
  <si>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</si>
  <si>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</si>
  <si>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</si>
  <si>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</si>
  <si>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</si>
  <si>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</si>
  <si>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</si>
  <si>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</si>
  <si>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</si>
  <si>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</si>
  <si>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</si>
  <si>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</si>
  <si>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</si>
  <si>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</si>
  <si>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</si>
  <si>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</si>
  <si>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</si>
  <si>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</si>
  <si>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</si>
  <si>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</si>
  <si>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</si>
  <si>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</si>
  <si>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</si>
  <si>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</si>
  <si>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</si>
  <si>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</si>
  <si>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</si>
  <si>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</si>
  <si>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</si>
  <si>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</si>
  <si>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</si>
  <si>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</si>
  <si>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</si>
  <si>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</si>
  <si>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</si>
  <si>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</si>
  <si>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</si>
  <si>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</si>
  <si>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</si>
  <si>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</si>
  <si>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</si>
  <si>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</si>
  <si>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</si>
  <si>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</si>
  <si>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</si>
  <si>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</si>
  <si>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</si>
  <si>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</si>
  <si>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</si>
  <si>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</si>
  <si>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</si>
  <si>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</si>
  <si>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</si>
  <si>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</si>
  <si>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</si>
  <si>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</si>
  <si>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</si>
  <si>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</si>
  <si>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</si>
  <si>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</si>
  <si>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</si>
  <si>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</si>
  <si>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</si>
  <si>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</si>
  <si>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</si>
  <si>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</si>
  <si>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</si>
  <si>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</si>
  <si>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</si>
  <si>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</si>
  <si>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</si>
  <si>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</si>
  <si>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</si>
  <si>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</si>
  <si>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</si>
  <si>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</si>
  <si>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</si>
  <si>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</si>
  <si>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</si>
  <si>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</si>
  <si>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</si>
  <si>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</si>
  <si>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</si>
  <si>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</si>
  <si>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</si>
  <si>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</si>
  <si>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</si>
  <si>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</si>
  <si>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</si>
  <si>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</si>
  <si>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</si>
  <si>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</si>
  <si>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</si>
  <si>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</si>
  <si>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</si>
  <si>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</si>
  <si>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</si>
  <si>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</si>
  <si>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</si>
  <si>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</si>
  <si>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</si>
  <si>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</si>
  <si>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</si>
  <si>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</si>
  <si>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</si>
  <si>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</si>
  <si>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</si>
  <si>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</si>
  <si>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</si>
  <si>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</si>
  <si>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</si>
  <si>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</si>
  <si>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</si>
  <si>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</si>
  <si>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</si>
  <si>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</si>
  <si>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</si>
  <si>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</si>
  <si>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</si>
  <si>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</si>
  <si>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</si>
  <si>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</si>
  <si>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</si>
  <si>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</si>
  <si>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</si>
  <si>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</si>
  <si>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</si>
  <si>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</si>
  <si>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</si>
  <si>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</si>
  <si>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</si>
  <si>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</si>
  <si>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</si>
  <si>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</si>
  <si>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</si>
  <si>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</si>
  <si>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</si>
  <si>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</si>
  <si>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</si>
  <si>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</si>
  <si>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</si>
  <si>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</si>
  <si>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</si>
  <si>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</si>
  <si>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</si>
  <si>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</si>
  <si>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</si>
  <si>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</si>
  <si>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</si>
  <si>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</si>
  <si>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</si>
  <si>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</si>
  <si>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</si>
  <si>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</si>
  <si>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</si>
  <si>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</si>
  <si>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</si>
  <si>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</si>
  <si>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</si>
  <si>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</si>
  <si>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</si>
  <si>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</si>
  <si>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</si>
  <si>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</si>
  <si>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</si>
  <si>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</si>
  <si>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</si>
  <si>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</si>
  <si>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</si>
  <si>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</si>
  <si>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</si>
  <si>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</si>
  <si>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</si>
  <si>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</si>
  <si>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</si>
  <si>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</si>
  <si>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</si>
  <si>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</si>
  <si>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</si>
  <si>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</si>
  <si>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</si>
  <si>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</si>
  <si>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</si>
  <si>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</si>
  <si>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</si>
  <si>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</si>
  <si>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</si>
  <si>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</si>
  <si>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</si>
  <si>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</si>
  <si>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</si>
  <si>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</si>
  <si>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</si>
  <si>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</si>
  <si>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</si>
  <si>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</si>
  <si>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</si>
  <si>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</si>
  <si>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</si>
  <si>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</si>
  <si>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</si>
  <si>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</si>
  <si>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</si>
  <si>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</si>
  <si>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</si>
  <si>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</si>
  <si>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</si>
  <si>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</si>
  <si>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</si>
  <si>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</si>
  <si>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</si>
  <si>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</si>
  <si>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</si>
  <si>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</si>
  <si>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</si>
  <si>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</si>
  <si>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</si>
  <si>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</si>
  <si>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</si>
  <si>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</si>
  <si>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</si>
  <si>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</si>
  <si>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</si>
  <si>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</si>
  <si>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</si>
  <si>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</si>
  <si>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</si>
  <si>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</si>
  <si>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</si>
  <si>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</si>
  <si>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</si>
  <si>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</si>
  <si>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</si>
  <si>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</si>
  <si>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</si>
  <si>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</si>
  <si>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</si>
  <si>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</si>
  <si>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</si>
  <si>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</si>
  <si>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</si>
  <si>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</si>
  <si>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</si>
  <si>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</si>
  <si>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</si>
  <si>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</si>
  <si>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</si>
  <si>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</si>
  <si>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</si>
  <si>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</si>
  <si>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</si>
  <si>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</si>
  <si>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</si>
  <si>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</si>
  <si>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</si>
  <si>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</si>
  <si>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</si>
  <si>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</si>
  <si>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</si>
  <si>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</si>
  <si>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</si>
  <si>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</si>
  <si>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</si>
  <si>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</si>
  <si>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</si>
  <si>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</si>
  <si>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</si>
  <si>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</si>
  <si>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</si>
  <si>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</si>
  <si>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</si>
  <si>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</si>
  <si>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</si>
  <si>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</si>
  <si>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</si>
  <si>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</si>
  <si>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</si>
  <si>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</si>
  <si>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</si>
  <si>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</si>
  <si>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</si>
  <si>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</si>
  <si>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</si>
  <si>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</si>
  <si>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</si>
  <si>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</si>
  <si>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</si>
  <si>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</si>
  <si>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</si>
  <si>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</si>
  <si>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</si>
  <si>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</si>
  <si>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</si>
  <si>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</si>
  <si>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</si>
  <si>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</si>
  <si>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</si>
  <si>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</si>
  <si>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</si>
  <si>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</si>
  <si>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</si>
  <si>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</si>
  <si>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</si>
  <si>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</si>
  <si>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</si>
  <si>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</si>
  <si>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</si>
  <si>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</si>
  <si>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</si>
  <si>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</si>
  <si>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</si>
  <si>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</si>
  <si>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</si>
  <si>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</si>
  <si>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</si>
  <si>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</si>
  <si>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</si>
  <si>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</si>
  <si>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</si>
  <si>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</si>
  <si>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</si>
  <si>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</si>
  <si>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</si>
  <si>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</si>
  <si>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</si>
  <si>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</si>
  <si>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</si>
  <si>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</si>
  <si>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</si>
  <si>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</si>
  <si>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</si>
  <si>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</si>
  <si>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</si>
  <si>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</si>
  <si>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</si>
  <si>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</si>
  <si>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</si>
  <si>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</si>
  <si>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</si>
  <si>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</si>
  <si>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</si>
  <si>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</si>
  <si>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</si>
  <si>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</si>
  <si>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</si>
  <si>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</si>
  <si>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</si>
  <si>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</si>
  <si>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</si>
  <si>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</si>
  <si>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</si>
  <si>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</si>
  <si>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</si>
  <si>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</si>
  <si>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</si>
  <si>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</si>
  <si>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</si>
  <si>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</si>
  <si>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</si>
  <si>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</si>
  <si>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</si>
  <si>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</si>
  <si>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</si>
  <si>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</si>
  <si>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</si>
  <si>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</si>
  <si>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</si>
  <si>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</si>
  <si>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</si>
  <si>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</si>
  <si>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</si>
  <si>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</si>
  <si>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</si>
  <si>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</si>
  <si>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</si>
  <si>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</si>
  <si>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</si>
  <si>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</si>
  <si>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</si>
  <si>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</si>
  <si>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</si>
  <si>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</si>
  <si>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</si>
  <si>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</si>
  <si>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</si>
  <si>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</si>
  <si>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</si>
  <si>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</si>
  <si>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</si>
  <si>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</si>
  <si>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</si>
  <si>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</si>
  <si>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</si>
  <si>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</si>
  <si>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</si>
  <si>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</si>
  <si>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</si>
  <si>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</si>
  <si>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</si>
  <si>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</si>
  <si>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</si>
  <si>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</si>
  <si>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</si>
  <si>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</si>
  <si>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</si>
  <si>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</si>
  <si>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</si>
  <si>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</si>
  <si>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</si>
  <si>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</si>
  <si>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</si>
  <si>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</si>
  <si>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</si>
  <si>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</si>
  <si>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</si>
  <si>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</si>
  <si>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</si>
  <si>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</si>
  <si>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</si>
  <si>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</si>
  <si>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</si>
  <si>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</si>
  <si>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</si>
  <si>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</si>
  <si>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</si>
  <si>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</si>
  <si>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</si>
  <si>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</si>
  <si>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</si>
  <si>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</si>
  <si>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</si>
  <si>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</si>
  <si>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</si>
  <si>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</si>
  <si>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</si>
  <si>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</si>
  <si>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</si>
  <si>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</si>
  <si>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</si>
  <si>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</si>
  <si>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</si>
  <si>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</si>
  <si>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</si>
  <si>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</si>
  <si>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</si>
  <si>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</si>
  <si>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</si>
  <si>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</si>
  <si>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</si>
  <si>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</si>
  <si>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</si>
  <si>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</si>
  <si>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</si>
  <si>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</si>
  <si>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</si>
  <si>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</si>
  <si>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</si>
  <si>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</si>
  <si>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</si>
  <si>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</si>
  <si>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</si>
  <si>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</si>
  <si>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</si>
  <si>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</si>
  <si>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</si>
  <si>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</si>
  <si>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</si>
  <si>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</si>
  <si>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</si>
  <si>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</si>
  <si>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</si>
  <si>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</si>
  <si>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</si>
  <si>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</si>
  <si>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</si>
  <si>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</si>
  <si>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</si>
  <si>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</si>
  <si>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</si>
  <si>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</si>
  <si>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</si>
  <si>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</si>
  <si>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</si>
  <si>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</si>
  <si>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</si>
  <si>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</si>
  <si>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</si>
  <si>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</si>
  <si>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</si>
  <si>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</si>
  <si>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</si>
  <si>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</si>
  <si>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</si>
  <si>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</si>
  <si>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</si>
  <si>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</si>
  <si>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</si>
  <si>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</si>
  <si>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</si>
  <si>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</si>
  <si>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</si>
  <si>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</si>
  <si>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</si>
  <si>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</si>
  <si>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</si>
  <si>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</si>
  <si>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</si>
  <si>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</si>
  <si>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</si>
  <si>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</si>
  <si>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</si>
  <si>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</si>
  <si>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</si>
  <si>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</si>
  <si>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</si>
  <si>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</si>
  <si>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</si>
  <si>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</si>
  <si>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</si>
  <si>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</si>
  <si>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</si>
  <si>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</si>
  <si>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</si>
  <si>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</si>
  <si>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</si>
  <si>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</si>
  <si>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</si>
  <si>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</si>
  <si>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</si>
  <si>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</si>
  <si>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</si>
  <si>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</si>
  <si>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</si>
  <si>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</si>
  <si>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</si>
  <si>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</si>
  <si>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</si>
  <si>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</si>
  <si>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</si>
  <si>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</si>
  <si>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</si>
  <si>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</si>
  <si>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</si>
  <si>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</si>
  <si>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</si>
  <si>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</si>
  <si>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</si>
  <si>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</si>
  <si>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</si>
  <si>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</si>
  <si>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</si>
  <si>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</si>
  <si>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</si>
  <si>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</si>
  <si>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</si>
  <si>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</si>
  <si>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</si>
  <si>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</si>
  <si>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</si>
  <si>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</si>
  <si>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</si>
  <si>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</si>
  <si>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</si>
  <si>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</si>
  <si>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</si>
  <si>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</si>
  <si>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</si>
  <si>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</si>
  <si>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</si>
  <si>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</si>
  <si>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</si>
  <si>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</si>
  <si>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</si>
  <si>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</si>
  <si>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</si>
  <si>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</si>
  <si>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</si>
  <si>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</si>
  <si>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</si>
  <si>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</si>
  <si>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</si>
  <si>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</si>
  <si>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</si>
  <si>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</si>
  <si>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</si>
  <si>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</si>
  <si>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</si>
  <si>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</si>
  <si>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</si>
  <si>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</si>
  <si>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</si>
  <si>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</si>
  <si>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</si>
  <si>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</si>
  <si>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</si>
  <si>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</si>
  <si>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</si>
  <si>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</si>
  <si>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</si>
  <si>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</si>
  <si>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</si>
  <si>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</si>
  <si>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</si>
  <si>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</si>
  <si>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</si>
  <si>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</si>
  <si>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</si>
  <si>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</si>
  <si>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</si>
  <si>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</si>
  <si>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</si>
  <si>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</si>
  <si>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</si>
  <si>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</si>
  <si>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</si>
  <si>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</si>
  <si>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</si>
  <si>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</si>
  <si>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</si>
  <si>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</si>
  <si>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</si>
  <si>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</si>
  <si>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</si>
  <si>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</si>
  <si>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</si>
  <si>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</si>
  <si>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</si>
  <si>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</si>
  <si>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</si>
  <si>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</si>
  <si>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</si>
  <si>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</si>
  <si>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</si>
  <si>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</si>
  <si>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</si>
  <si>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</si>
  <si>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</si>
  <si>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</si>
  <si>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</si>
  <si>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</si>
  <si>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</si>
  <si>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</si>
  <si>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</si>
  <si>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</si>
  <si>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</si>
  <si>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</si>
  <si>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</si>
  <si>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</si>
  <si>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</si>
  <si>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</si>
  <si>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</si>
  <si>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</si>
  <si>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</si>
  <si>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</si>
  <si>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</si>
  <si>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</si>
  <si>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</si>
  <si>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</si>
  <si>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</si>
  <si>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</si>
  <si>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</si>
  <si>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</si>
  <si>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</si>
  <si>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</si>
  <si>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</si>
  <si>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</si>
  <si>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</si>
  <si>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</si>
  <si>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</si>
  <si>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</si>
  <si>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</si>
  <si>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</si>
  <si>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</si>
  <si>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</si>
  <si>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</si>
  <si>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</si>
  <si>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</si>
  <si>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</si>
  <si>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</si>
  <si>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</si>
  <si>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</si>
  <si>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</si>
  <si>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</si>
  <si>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</si>
  <si>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</si>
  <si>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</si>
  <si>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</si>
  <si>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</si>
  <si>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</si>
  <si>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</si>
  <si>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</si>
  <si>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</si>
  <si>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</si>
  <si>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</si>
  <si>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</si>
  <si>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</si>
  <si>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</si>
  <si>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</si>
  <si>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</si>
  <si>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</si>
  <si>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</si>
  <si>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</si>
  <si>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</si>
  <si>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</si>
  <si>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</si>
  <si>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</si>
  <si>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</si>
  <si>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</si>
  <si>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</si>
  <si>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</si>
  <si>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</si>
  <si>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</si>
  <si>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</si>
  <si>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</si>
  <si>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</si>
  <si>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</si>
  <si>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</si>
  <si>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</si>
  <si>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</si>
  <si>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</si>
  <si>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</si>
  <si>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</si>
  <si>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</si>
  <si>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</si>
  <si>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</si>
  <si>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</si>
  <si>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</si>
  <si>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</si>
  <si>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</si>
  <si>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</si>
  <si>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</si>
  <si>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</si>
  <si>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</si>
  <si>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</si>
  <si>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</si>
  <si>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</si>
  <si>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</si>
  <si>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</si>
  <si>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</si>
  <si>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</si>
  <si>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</si>
  <si>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</si>
  <si>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</si>
  <si>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</si>
  <si>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</si>
  <si>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</si>
  <si>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</si>
  <si>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</si>
  <si>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</si>
  <si>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</si>
  <si>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</si>
  <si>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</si>
  <si>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</si>
  <si>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</si>
  <si>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</si>
  <si>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</si>
  <si>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</si>
  <si>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</si>
  <si>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</si>
  <si>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</si>
  <si>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</si>
  <si>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</si>
  <si>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</si>
  <si>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</si>
  <si>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</si>
  <si>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</si>
  <si>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</si>
  <si>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</si>
  <si>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</si>
  <si>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</si>
  <si>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</si>
  <si>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</si>
  <si>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</si>
  <si>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</si>
  <si>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</si>
  <si>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</si>
  <si>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</si>
  <si>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</si>
  <si>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</si>
  <si>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</si>
  <si>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</si>
  <si>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</si>
  <si>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</si>
  <si>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</si>
  <si>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</si>
  <si>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</si>
  <si>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</si>
  <si>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</si>
  <si>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</si>
  <si>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</si>
  <si>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</si>
  <si>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</si>
  <si>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</si>
  <si>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</si>
  <si>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</si>
  <si>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</si>
  <si>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</si>
  <si>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</si>
  <si>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</si>
  <si>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</si>
  <si>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</si>
  <si>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</si>
  <si>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</si>
  <si>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</si>
  <si>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</si>
  <si>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</si>
  <si>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</si>
  <si>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</si>
  <si>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</si>
  <si>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</si>
  <si>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</si>
  <si>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</si>
  <si>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</si>
  <si>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</si>
  <si>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</si>
  <si>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</si>
  <si>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</si>
  <si>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</si>
  <si>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</si>
  <si>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</si>
  <si>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</si>
  <si>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</si>
  <si>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</si>
  <si>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</si>
  <si>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</si>
  <si>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</si>
  <si>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</si>
  <si>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</si>
  <si>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</si>
  <si>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</si>
  <si>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</si>
  <si>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</si>
  <si>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</si>
  <si>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</si>
  <si>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</si>
  <si>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</si>
  <si>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</si>
  <si>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</si>
  <si>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</si>
  <si>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</si>
  <si>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</si>
  <si>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</si>
  <si>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</si>
  <si>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</si>
  <si>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</si>
  <si>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</si>
  <si>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</si>
  <si>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</si>
  <si>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</si>
  <si>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</si>
  <si>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</si>
  <si>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</si>
  <si>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</si>
  <si>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</si>
  <si>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</si>
  <si>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</si>
  <si>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</si>
  <si>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</si>
  <si>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</si>
  <si>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</si>
  <si>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</si>
  <si>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</si>
  <si>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</si>
  <si>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</si>
  <si>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</si>
  <si>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</si>
  <si>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</si>
  <si>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</si>
  <si>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</si>
  <si>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</si>
  <si>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</si>
  <si>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</si>
  <si>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</si>
  <si>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</si>
  <si>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</si>
  <si>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</si>
  <si>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</si>
  <si>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</si>
  <si>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</si>
  <si>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</si>
  <si>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</si>
  <si>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</si>
  <si>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</si>
  <si>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</si>
  <si>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</si>
  <si>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</si>
  <si>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</si>
  <si>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</si>
  <si>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</si>
  <si>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</si>
  <si>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</si>
  <si>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</si>
  <si>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</si>
  <si>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</si>
  <si>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</si>
  <si>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</si>
  <si>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</si>
  <si>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</si>
  <si>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</si>
  <si>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</si>
  <si>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</si>
  <si>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</si>
  <si>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</si>
  <si>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</si>
  <si>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</si>
  <si>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</si>
  <si>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</si>
  <si>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</si>
  <si>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</si>
  <si>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</si>
  <si>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</si>
  <si>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</si>
  <si>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</si>
  <si>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</si>
  <si>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</si>
  <si>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</si>
  <si>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</si>
  <si>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</si>
  <si>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</si>
  <si>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</si>
  <si>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</si>
  <si>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</si>
  <si>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</si>
  <si>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</si>
  <si>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</si>
  <si>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</si>
  <si>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</si>
  <si>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</si>
  <si>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</si>
  <si>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</si>
  <si>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</si>
  <si>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</si>
  <si>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</si>
  <si>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</si>
  <si>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</si>
  <si>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</si>
  <si>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</si>
  <si>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</si>
  <si>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</si>
  <si>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</si>
  <si>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</si>
  <si>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</si>
  <si>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</si>
  <si>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</si>
  <si>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</si>
  <si>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</si>
  <si>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</si>
  <si>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</si>
  <si>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</si>
  <si>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</si>
  <si>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</si>
  <si>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</si>
  <si>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</si>
  <si>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</si>
  <si>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</si>
  <si>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</si>
  <si>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</si>
  <si>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</si>
  <si>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</si>
  <si>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</si>
  <si>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</si>
  <si>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</si>
  <si>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</si>
  <si>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</si>
  <si>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</si>
  <si>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</si>
  <si>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</si>
  <si>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</si>
  <si>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</si>
  <si>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</si>
  <si>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</si>
  <si>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</si>
  <si>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</si>
  <si>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</si>
  <si>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</si>
  <si>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</si>
  <si>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</si>
  <si>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</si>
  <si>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</si>
  <si>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</si>
  <si>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</si>
  <si>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</si>
  <si>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</si>
  <si>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</si>
  <si>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</si>
  <si>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</si>
  <si>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</si>
  <si>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</si>
  <si>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</si>
  <si>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</si>
  <si>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</si>
  <si>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</si>
  <si>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</si>
  <si>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</si>
  <si>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</si>
  <si>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</si>
  <si>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</si>
  <si>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</si>
  <si>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</si>
  <si>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</si>
  <si>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</si>
  <si>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</si>
  <si>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</si>
  <si>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</si>
  <si>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</si>
  <si>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</si>
  <si>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</si>
  <si>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</si>
  <si>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</si>
  <si>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</si>
  <si>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</si>
  <si>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</si>
  <si>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</si>
  <si>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</si>
  <si>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</si>
  <si>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</si>
  <si>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</si>
  <si>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</si>
  <si>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</si>
  <si>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</si>
  <si>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</si>
  <si>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</si>
  <si>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</si>
  <si>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</si>
  <si>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</si>
  <si>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</si>
  <si>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</si>
  <si>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</si>
  <si>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</si>
  <si>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</si>
  <si>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</si>
  <si>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</si>
  <si>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</si>
  <si>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</si>
  <si>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</si>
  <si>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</si>
  <si>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</si>
  <si>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</si>
  <si>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</si>
  <si>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</si>
  <si>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</si>
  <si>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</si>
  <si>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</si>
  <si>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</si>
  <si>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</si>
  <si>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</si>
  <si>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</si>
  <si>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</si>
  <si>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</si>
  <si>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</si>
  <si>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</si>
  <si>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</si>
  <si>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</si>
  <si>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</si>
  <si>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</si>
  <si>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</si>
  <si>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</si>
  <si>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</si>
  <si>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</si>
  <si>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</si>
  <si>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</si>
  <si>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</si>
  <si>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</si>
  <si>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</si>
  <si>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</si>
  <si>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</si>
  <si>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</si>
  <si>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</si>
  <si>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</si>
  <si>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</si>
  <si>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</si>
  <si>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</si>
  <si>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</si>
  <si>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</si>
  <si>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</si>
  <si>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</si>
  <si>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</si>
  <si>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</si>
  <si>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</si>
  <si>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</si>
  <si>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</si>
  <si>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</si>
  <si>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</si>
  <si>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</si>
  <si>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</si>
  <si>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</si>
  <si>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</si>
  <si>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</si>
  <si>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</si>
  <si>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</si>
  <si>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</si>
  <si>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</si>
  <si>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</si>
  <si>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</si>
  <si>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</si>
  <si>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</si>
  <si>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</si>
  <si>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</si>
  <si>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</si>
  <si>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</si>
  <si>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</si>
  <si>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</si>
  <si>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</si>
  <si>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</si>
  <si>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</si>
  <si>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</si>
  <si>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</si>
  <si>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</si>
  <si>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</si>
  <si>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</si>
  <si>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</si>
  <si>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</si>
  <si>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</si>
  <si>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</si>
  <si>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</si>
  <si>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</si>
  <si>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</si>
  <si>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</si>
  <si>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</si>
  <si>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</si>
  <si>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</si>
  <si>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</si>
  <si>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</si>
  <si>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</si>
  <si>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</si>
  <si>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</si>
  <si>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</si>
  <si>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</si>
  <si>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</si>
  <si>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</si>
  <si>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</si>
  <si>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</si>
  <si>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</si>
  <si>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</si>
  <si>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</si>
  <si>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</si>
  <si>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</si>
  <si>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</si>
  <si>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</si>
  <si>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</si>
  <si>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</si>
  <si>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</si>
  <si>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</si>
  <si>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</si>
  <si>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</si>
  <si>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</si>
  <si>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</si>
  <si>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</si>
  <si>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</si>
  <si>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</si>
  <si>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</si>
  <si>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</si>
  <si>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</si>
  <si>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</si>
  <si>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</si>
  <si>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</si>
  <si>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</si>
  <si>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</si>
  <si>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</si>
  <si>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</si>
  <si>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</si>
  <si>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</si>
  <si>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</si>
  <si>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</si>
  <si>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</si>
  <si>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</si>
  <si>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</si>
  <si>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</si>
  <si>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</si>
  <si>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</si>
  <si>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</si>
  <si>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</si>
  <si>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</si>
  <si>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</si>
  <si>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</si>
  <si>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</si>
  <si>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</si>
  <si>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</si>
  <si>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</si>
  <si>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</si>
  <si>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</si>
  <si>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</si>
  <si>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</si>
  <si>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</si>
  <si>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</si>
  <si>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</si>
  <si>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</si>
  <si>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</si>
  <si>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</si>
  <si>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</si>
  <si>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</si>
  <si>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</si>
  <si>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</si>
  <si>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</si>
  <si>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</si>
  <si>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</si>
  <si>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</si>
  <si>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</si>
  <si>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</si>
  <si>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</si>
  <si>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</si>
  <si>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</si>
  <si>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</si>
  <si>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</si>
  <si>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</si>
  <si>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</si>
  <si>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</si>
  <si>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</si>
  <si>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</si>
  <si>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</si>
  <si>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</si>
  <si>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</si>
  <si>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</si>
  <si>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</si>
  <si>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</si>
  <si>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</si>
  <si>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</si>
  <si>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</si>
  <si>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</si>
  <si>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</si>
  <si>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</si>
  <si>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</si>
  <si>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</si>
  <si>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</si>
  <si>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</si>
  <si>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</si>
  <si>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</si>
  <si>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</si>
  <si>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</si>
  <si>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</si>
  <si>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</si>
  <si>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</si>
  <si>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</si>
  <si>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</si>
  <si>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</si>
  <si>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</si>
  <si>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</si>
  <si>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</si>
  <si>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</si>
  <si>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</si>
  <si>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</si>
  <si>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</si>
  <si>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</si>
  <si>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</si>
  <si>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</si>
  <si>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</si>
  <si>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</si>
  <si>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</si>
  <si>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</si>
  <si>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</si>
  <si>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</si>
  <si>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</si>
  <si>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</si>
  <si>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</si>
  <si>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</si>
  <si>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</si>
  <si>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</si>
  <si>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</si>
  <si>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</si>
  <si>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</si>
  <si>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</si>
  <si>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</si>
  <si>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</si>
  <si>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</si>
  <si>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</si>
  <si>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</si>
  <si>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</si>
  <si>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</si>
  <si>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</si>
  <si>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</si>
  <si>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</si>
  <si>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</si>
  <si>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</si>
  <si>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</si>
  <si>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</si>
  <si>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</si>
  <si>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</si>
  <si>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</si>
  <si>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</si>
  <si>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</si>
  <si>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</si>
  <si>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</si>
  <si>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</si>
  <si>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</si>
  <si>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</si>
  <si>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</si>
  <si>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</si>
  <si>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</si>
  <si>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</si>
  <si>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</si>
  <si>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</si>
  <si>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</si>
  <si>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</si>
  <si>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</si>
  <si>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</si>
  <si>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</si>
  <si>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</si>
  <si>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</si>
  <si>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</si>
  <si>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</si>
  <si>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</si>
  <si>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</si>
  <si>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</si>
  <si>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</si>
  <si>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</si>
  <si>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</si>
  <si>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</si>
  <si>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</si>
  <si>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</si>
  <si>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</si>
  <si>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</si>
  <si>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</si>
  <si>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</si>
  <si>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</si>
  <si>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</si>
  <si>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</si>
  <si>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</si>
  <si>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</si>
  <si>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</si>
  <si>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</si>
  <si>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</si>
  <si>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</si>
  <si>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</si>
  <si>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</si>
  <si>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</si>
  <si>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</si>
  <si>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</si>
  <si>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</si>
  <si>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</si>
  <si>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</si>
  <si>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</si>
  <si>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</si>
  <si>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</si>
  <si>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</si>
  <si>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</si>
  <si>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</si>
  <si>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</si>
  <si>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</si>
  <si>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</si>
  <si>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</si>
  <si>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</si>
  <si>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</si>
  <si>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</si>
  <si>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</si>
  <si>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</si>
  <si>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</si>
  <si>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</si>
  <si>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</si>
  <si>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</si>
  <si>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</si>
  <si>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</si>
  <si>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</si>
  <si>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</si>
  <si>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</si>
  <si>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</si>
  <si>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</si>
  <si>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</si>
  <si>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</si>
  <si>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</si>
  <si>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</si>
  <si>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</si>
  <si>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</si>
  <si>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</si>
  <si>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</si>
  <si>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</si>
  <si>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</si>
  <si>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</si>
  <si>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</si>
  <si>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</si>
  <si>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</si>
  <si>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</si>
  <si>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</si>
  <si>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</si>
  <si>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</si>
  <si>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</si>
  <si>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</si>
  <si>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</si>
  <si>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</si>
  <si>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</si>
  <si>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</si>
  <si>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</si>
  <si>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</si>
  <si>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</si>
  <si>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</si>
  <si>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</si>
  <si>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</si>
  <si>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</si>
  <si>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</si>
  <si>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</si>
  <si>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</si>
  <si>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</si>
  <si>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</si>
  <si>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</si>
  <si>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</si>
  <si>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</si>
  <si>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</si>
  <si>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</si>
  <si>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</si>
  <si>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</si>
  <si>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</si>
  <si>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</si>
  <si>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</si>
  <si>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</si>
  <si>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</si>
  <si>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</si>
  <si>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</si>
  <si>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</si>
  <si>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</si>
  <si>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</si>
  <si>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</si>
  <si>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</si>
  <si>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</si>
  <si>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</si>
  <si>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</si>
  <si>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</si>
  <si>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</si>
  <si>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</si>
  <si>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</si>
  <si>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</si>
  <si>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</si>
  <si>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</si>
  <si>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</si>
  <si>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</si>
  <si>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</si>
  <si>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</si>
  <si>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</si>
  <si>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</si>
  <si>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</si>
  <si>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</si>
  <si>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</si>
  <si>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</si>
  <si>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</si>
  <si>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</si>
  <si>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</si>
  <si>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</si>
  <si>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</si>
  <si>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</si>
  <si>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</si>
  <si>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</si>
  <si>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</si>
  <si>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</si>
  <si>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</si>
  <si>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</si>
  <si>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</si>
  <si>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</si>
  <si>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</si>
  <si>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</si>
  <si>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</si>
  <si>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</si>
  <si>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</si>
  <si>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</si>
  <si>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</si>
  <si>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</si>
  <si>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</si>
  <si>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</si>
  <si>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</si>
  <si>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</si>
  <si>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</si>
  <si>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</si>
  <si>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</si>
  <si>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</si>
  <si>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</si>
  <si>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</si>
  <si>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</si>
  <si>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</si>
  <si>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</si>
  <si>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</si>
  <si>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</si>
  <si>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</si>
  <si>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</si>
  <si>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</si>
  <si>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</si>
  <si>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</si>
  <si>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</si>
  <si>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</si>
  <si>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</si>
  <si>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</si>
  <si>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</si>
  <si>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</si>
  <si>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</si>
  <si>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</si>
  <si>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</si>
  <si>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</si>
  <si>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</si>
  <si>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</si>
  <si>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</si>
  <si>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</si>
  <si>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</si>
  <si>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</si>
  <si>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</si>
  <si>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</si>
  <si>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</si>
  <si>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</si>
  <si>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</si>
  <si>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</si>
  <si>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</si>
  <si>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</si>
  <si>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</si>
  <si>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</si>
  <si>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</si>
  <si>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</si>
  <si>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</si>
  <si>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</si>
  <si>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</si>
  <si>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</si>
  <si>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</si>
  <si>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</si>
  <si>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</si>
  <si>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</si>
  <si>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</si>
  <si>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</si>
  <si>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</si>
  <si>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</si>
  <si>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</si>
  <si>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</si>
  <si>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</si>
  <si>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</si>
  <si>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</si>
  <si>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</si>
  <si>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</si>
  <si>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</si>
  <si>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</si>
  <si>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</si>
  <si>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</si>
  <si>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</si>
  <si>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</si>
  <si>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</si>
  <si>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</si>
  <si>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</si>
  <si>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</si>
  <si>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</si>
  <si>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</si>
  <si>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</si>
  <si>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</si>
  <si>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</si>
  <si>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</si>
  <si>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</si>
  <si>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</si>
  <si>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</si>
  <si>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</si>
  <si>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</si>
  <si>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</si>
  <si>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</si>
  <si>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</si>
  <si>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</si>
  <si>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</si>
  <si>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</si>
  <si>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</si>
  <si>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</si>
  <si>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</si>
  <si>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</si>
  <si>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</si>
  <si>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</si>
  <si>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</si>
  <si>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</si>
  <si>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</si>
  <si>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</si>
  <si>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</si>
  <si>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</si>
  <si>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</si>
  <si>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</si>
  <si>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</si>
  <si>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</si>
  <si>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</si>
  <si>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</si>
  <si>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</si>
  <si>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</si>
  <si>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</si>
  <si>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</si>
  <si>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</si>
  <si>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</si>
  <si>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</si>
  <si>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</si>
  <si>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</si>
  <si>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</si>
  <si>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</si>
  <si>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</si>
  <si>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</si>
  <si>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</si>
  <si>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</si>
  <si>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</si>
  <si>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</si>
  <si>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</si>
  <si>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</si>
  <si>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</si>
  <si>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</si>
  <si>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</si>
  <si>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</si>
  <si>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</si>
  <si>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</si>
  <si>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</si>
  <si>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</si>
  <si>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</si>
  <si>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</si>
  <si>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</si>
  <si>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</si>
  <si>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</si>
  <si>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</si>
  <si>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</si>
  <si>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</si>
  <si>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</si>
  <si>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</si>
  <si>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</si>
  <si>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</si>
  <si>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</si>
  <si>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</si>
  <si>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</si>
  <si>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</si>
  <si>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</si>
  <si>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</si>
  <si>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</si>
  <si>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</si>
  <si>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</si>
  <si>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</si>
  <si>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</si>
  <si>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</si>
  <si>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</si>
  <si>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</si>
  <si>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</si>
  <si>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</si>
  <si>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</si>
  <si>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</si>
  <si>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</si>
  <si>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</si>
  <si>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</si>
  <si>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</si>
  <si>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</si>
  <si>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</si>
  <si>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</si>
  <si>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</si>
  <si>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</si>
  <si>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</si>
  <si>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</si>
  <si>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</si>
  <si>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</si>
  <si>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</si>
  <si>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</si>
  <si>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</si>
  <si>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</si>
  <si>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</si>
  <si>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</si>
  <si>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</si>
  <si>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</si>
  <si>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</si>
  <si>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</si>
  <si>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</si>
  <si>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</si>
  <si>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</si>
  <si>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</si>
  <si>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</si>
  <si>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</si>
  <si>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</si>
  <si>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</si>
  <si>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</si>
  <si>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</si>
  <si>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</si>
  <si>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</si>
  <si>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</si>
  <si>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</si>
  <si>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</si>
  <si>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</si>
  <si>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</si>
  <si>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</si>
  <si>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</si>
  <si>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</si>
  <si>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</si>
  <si>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</si>
  <si>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</si>
  <si>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</si>
  <si>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</si>
  <si>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</si>
  <si>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</si>
  <si>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</si>
  <si>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</si>
  <si>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</si>
  <si>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</si>
  <si>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</si>
  <si>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</si>
  <si>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</si>
  <si>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</si>
  <si>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</si>
  <si>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</si>
  <si>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</si>
  <si>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</si>
  <si>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</si>
  <si>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</si>
  <si>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</si>
  <si>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</si>
  <si>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</si>
  <si>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</si>
  <si>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</si>
  <si>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</si>
  <si>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</si>
  <si>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</si>
  <si>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</si>
  <si>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</si>
  <si>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</si>
  <si>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</si>
  <si>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</si>
  <si>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</si>
  <si>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</si>
  <si>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</si>
  <si>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</si>
  <si>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</si>
  <si>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</si>
  <si>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</si>
  <si>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</si>
  <si>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</si>
  <si>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</si>
  <si>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</si>
  <si>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</si>
  <si>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</si>
  <si>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</si>
  <si>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</si>
  <si>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</si>
  <si>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</si>
  <si>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</si>
  <si>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</si>
  <si>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</si>
  <si>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</si>
  <si>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</si>
  <si>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</si>
  <si>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</si>
  <si>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</si>
  <si>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</si>
  <si>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</si>
  <si>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</si>
  <si>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</si>
  <si>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</si>
  <si>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</si>
  <si>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</si>
  <si>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</si>
  <si>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</si>
  <si>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</si>
  <si>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</si>
  <si>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</si>
  <si>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</si>
  <si>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</si>
  <si>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</si>
  <si>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</si>
  <si>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</si>
  <si>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</si>
  <si>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</si>
  <si>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</si>
  <si>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</si>
  <si>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</si>
  <si>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</si>
  <si>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</si>
  <si>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</si>
  <si>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</si>
  <si>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</si>
  <si>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</si>
  <si>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</si>
  <si>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</si>
  <si>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</si>
  <si>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</si>
  <si>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</si>
  <si>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</si>
  <si>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</si>
  <si>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</si>
  <si>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</si>
  <si>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</si>
  <si>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</si>
  <si>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</si>
  <si>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</si>
  <si>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</si>
  <si>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</si>
  <si>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</si>
  <si>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</si>
  <si>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</si>
  <si>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</si>
  <si>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</si>
  <si>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</si>
  <si>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</si>
  <si>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</si>
  <si>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</si>
  <si>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</si>
  <si>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</si>
  <si>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</si>
  <si>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</si>
  <si>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</si>
  <si>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</si>
  <si>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</si>
  <si>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</si>
  <si>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</si>
  <si>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</si>
  <si>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</si>
  <si>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</si>
  <si>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</si>
  <si>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</si>
  <si>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</si>
  <si>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</si>
  <si>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</si>
  <si>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</si>
  <si>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</si>
  <si>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</si>
  <si>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</si>
  <si>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</si>
  <si>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</si>
  <si>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</si>
  <si>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</si>
  <si>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</si>
  <si>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</si>
  <si>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</si>
  <si>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</si>
  <si>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</si>
  <si>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</si>
  <si>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</si>
  <si>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</si>
  <si>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</si>
  <si>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</si>
  <si>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</si>
  <si>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</si>
  <si>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</si>
  <si>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</si>
  <si>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</si>
  <si>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</si>
  <si>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</si>
  <si>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</si>
  <si>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</si>
  <si>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</si>
  <si>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</si>
  <si>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</si>
  <si>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</si>
  <si>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</si>
  <si>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</si>
  <si>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</si>
  <si>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</si>
  <si>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</si>
  <si>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</si>
  <si>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</si>
  <si>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</si>
  <si>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</si>
  <si>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</si>
  <si>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</si>
  <si>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</si>
  <si>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</si>
  <si>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</si>
  <si>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</si>
  <si>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</si>
  <si>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</si>
  <si>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</si>
  <si>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</si>
  <si>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</si>
  <si>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</si>
  <si>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</si>
  <si>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</si>
  <si>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</si>
  <si>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</si>
  <si>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</si>
  <si>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</si>
  <si>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</si>
  <si>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</si>
  <si>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</si>
  <si>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</si>
  <si>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</si>
  <si>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</si>
  <si>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</si>
  <si>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</si>
  <si>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</si>
  <si>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</si>
  <si>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</si>
  <si>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</si>
  <si>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</si>
  <si>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</si>
  <si>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</si>
  <si>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</si>
  <si>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</si>
  <si>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</si>
  <si>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</si>
  <si>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</si>
  <si>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</si>
  <si>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</si>
  <si>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</si>
  <si>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</si>
  <si>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</si>
  <si>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</si>
  <si>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</si>
  <si>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</si>
  <si>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</si>
  <si>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</si>
  <si>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</si>
  <si>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</si>
  <si>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</si>
  <si>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</si>
  <si>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</si>
  <si>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</si>
  <si>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</si>
  <si>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</si>
  <si>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</si>
  <si>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</si>
  <si>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</si>
  <si>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</si>
  <si>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</si>
  <si>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</si>
  <si>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</si>
  <si>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</si>
  <si>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</si>
  <si>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</si>
  <si>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</si>
  <si>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</si>
  <si>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</si>
  <si>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</si>
  <si>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</si>
  <si>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</si>
  <si>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</si>
  <si>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</si>
  <si>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</si>
  <si>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</si>
  <si>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</si>
  <si>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</si>
  <si>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</si>
  <si>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</si>
  <si>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</si>
  <si>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</si>
  <si>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</si>
  <si>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</si>
  <si>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</si>
  <si>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</si>
  <si>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</si>
  <si>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</si>
  <si>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</si>
  <si>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</si>
  <si>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</si>
  <si>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</si>
  <si>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</si>
  <si>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</si>
  <si>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</si>
  <si>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</si>
  <si>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</si>
  <si>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</si>
  <si>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</si>
  <si>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</si>
  <si>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</si>
  <si>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</si>
  <si>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</si>
  <si>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</si>
  <si>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</si>
  <si>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</si>
  <si>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</si>
  <si>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</si>
  <si>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</si>
  <si>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</si>
  <si>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</si>
  <si>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</si>
  <si>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</si>
  <si>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</si>
  <si>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</si>
  <si>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</si>
  <si>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</si>
  <si>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</si>
  <si>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</si>
  <si>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</si>
  <si>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</si>
  <si>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</si>
  <si>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</si>
  <si>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</si>
  <si>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</si>
  <si>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</si>
  <si>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</si>
  <si>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</si>
  <si>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</si>
  <si>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</si>
  <si>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</si>
  <si>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</si>
  <si>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</si>
  <si>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</si>
  <si>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</si>
  <si>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</si>
  <si>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</si>
  <si>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</si>
  <si>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</si>
  <si>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</si>
  <si>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</si>
  <si>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</si>
  <si>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</si>
  <si>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</si>
  <si>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</si>
  <si>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</si>
  <si>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</si>
  <si>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</si>
  <si>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</si>
  <si>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</si>
  <si>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</si>
  <si>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</si>
  <si>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</si>
  <si>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</si>
  <si>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</si>
  <si>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</si>
  <si>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</si>
  <si>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</si>
  <si>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</si>
  <si>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</si>
  <si>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</si>
  <si>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</si>
  <si>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</si>
  <si>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</si>
  <si>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</si>
  <si>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</si>
  <si>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</si>
  <si>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</si>
  <si>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</si>
  <si>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</si>
  <si>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</si>
  <si>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</si>
  <si>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</si>
  <si>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</si>
  <si>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</si>
  <si>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</si>
  <si>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</si>
  <si>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</si>
  <si>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</si>
  <si>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</si>
  <si>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</si>
  <si>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</si>
  <si>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</si>
  <si>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</si>
  <si>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</si>
  <si>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</si>
  <si>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</si>
  <si>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</si>
  <si>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</si>
  <si>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</si>
  <si>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</si>
  <si>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</si>
  <si>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</si>
  <si>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</si>
  <si>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</si>
  <si>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</si>
  <si>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</si>
  <si>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</si>
  <si>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</si>
  <si>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</si>
  <si>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</si>
  <si>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</si>
  <si>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</si>
  <si>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</si>
  <si>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</si>
  <si>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</si>
  <si>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</si>
  <si>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</si>
  <si>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</si>
  <si>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</si>
  <si>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</si>
  <si>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</si>
  <si>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</si>
  <si>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</si>
  <si>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</si>
  <si>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</si>
  <si>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</si>
  <si>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</si>
  <si>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</si>
  <si>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</si>
  <si>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</si>
  <si>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</si>
  <si>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</si>
  <si>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</si>
  <si>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</si>
  <si>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</si>
  <si>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</si>
  <si>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</si>
  <si>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</si>
  <si>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</si>
  <si>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</si>
  <si>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</si>
  <si>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</si>
  <si>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</si>
  <si>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</si>
  <si>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</si>
  <si>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</si>
  <si>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</si>
  <si>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</si>
  <si>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</si>
  <si>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</si>
  <si>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</si>
  <si>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</si>
  <si>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</si>
  <si>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</si>
  <si>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</si>
  <si>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</si>
  <si>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</si>
  <si>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</si>
  <si>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</si>
  <si>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</si>
  <si>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</si>
  <si>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</si>
  <si>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</si>
  <si>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</si>
  <si>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</si>
  <si>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</si>
  <si>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</si>
  <si>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</si>
  <si>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</si>
  <si>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</si>
  <si>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</si>
  <si>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</si>
  <si>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</si>
  <si>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</si>
  <si>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</si>
  <si>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</si>
  <si>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</si>
  <si>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</si>
  <si>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</si>
  <si>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</si>
  <si>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</si>
  <si>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</si>
  <si>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</si>
  <si>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</si>
  <si>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</si>
  <si>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</si>
  <si>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</si>
  <si>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</si>
  <si>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</si>
  <si>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</si>
  <si>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</si>
  <si>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</si>
  <si>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</si>
  <si>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</si>
  <si>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</si>
  <si>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</si>
  <si>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</si>
  <si>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</si>
  <si>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</si>
  <si>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</si>
  <si>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</si>
  <si>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</si>
  <si>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</si>
  <si>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</si>
  <si>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</si>
  <si>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</si>
  <si>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</si>
  <si>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</si>
  <si>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</si>
  <si>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</si>
  <si>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</si>
  <si>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</si>
  <si>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</si>
  <si>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</si>
  <si>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</si>
  <si>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</si>
  <si>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</si>
  <si>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</si>
  <si>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</si>
  <si>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</si>
  <si>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</si>
  <si>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</si>
  <si>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</si>
  <si>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</si>
  <si>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</si>
  <si>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</si>
  <si>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</si>
  <si>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</si>
  <si>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</si>
  <si>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</si>
  <si>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</si>
  <si>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</si>
  <si>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</si>
  <si>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</si>
  <si>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</si>
  <si>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</si>
  <si>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</si>
  <si>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</si>
  <si>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</si>
  <si>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</si>
  <si>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</si>
  <si>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</si>
  <si>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</si>
  <si>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</si>
  <si>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</si>
  <si>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</si>
  <si>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</si>
  <si>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</si>
  <si>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</si>
  <si>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</si>
  <si>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</si>
  <si>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</si>
  <si>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</si>
  <si>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</si>
  <si>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</si>
  <si>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</si>
  <si>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</si>
  <si>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</si>
  <si>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</si>
  <si>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</si>
  <si>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</si>
  <si>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</si>
  <si>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</si>
  <si>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</si>
  <si>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</si>
  <si>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</si>
  <si>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</si>
  <si>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</si>
  <si>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</si>
  <si>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</si>
  <si>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</si>
  <si>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</si>
  <si>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</si>
  <si>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</si>
  <si>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</si>
  <si>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</si>
  <si>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</si>
  <si>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</si>
  <si>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</si>
  <si>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</si>
  <si>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</si>
  <si>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</si>
  <si>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</si>
  <si>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</si>
  <si>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</si>
  <si>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</si>
  <si>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</si>
  <si>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</si>
  <si>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</si>
  <si>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</si>
  <si>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</si>
  <si>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</si>
  <si>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</si>
  <si>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</si>
  <si>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</si>
  <si>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</si>
  <si>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</si>
  <si>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</si>
  <si>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</si>
  <si>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</si>
  <si>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</si>
  <si>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</si>
  <si>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</si>
  <si>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</si>
  <si>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</si>
  <si>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</si>
  <si>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</si>
  <si>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</si>
  <si>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</si>
  <si>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</si>
  <si>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</si>
  <si>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</si>
  <si>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</si>
  <si>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</si>
  <si>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</si>
  <si>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</si>
  <si>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</si>
  <si>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</si>
  <si>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</si>
  <si>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</si>
  <si>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</si>
  <si>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</si>
  <si>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</si>
  <si>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</si>
  <si>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</si>
  <si>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</si>
  <si>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</si>
  <si>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</si>
  <si>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</si>
  <si>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</si>
  <si>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</si>
  <si>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</si>
  <si>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</si>
  <si>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</si>
  <si>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</si>
  <si>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</si>
  <si>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</si>
  <si>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</si>
  <si>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</si>
  <si>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</si>
  <si>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</si>
  <si>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</si>
  <si>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</si>
  <si>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</si>
  <si>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</si>
  <si>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</si>
  <si>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</si>
  <si>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</si>
  <si>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</si>
  <si>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</si>
  <si>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</si>
  <si>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</si>
  <si>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</si>
  <si>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</si>
  <si>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</si>
  <si>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</si>
  <si>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</si>
  <si>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</si>
  <si>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</si>
  <si>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</si>
  <si>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</si>
  <si>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</si>
  <si>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</si>
  <si>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</si>
  <si>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</si>
  <si>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</si>
  <si>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</si>
  <si>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</si>
  <si>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</si>
  <si>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</si>
  <si>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</si>
  <si>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</si>
  <si>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</si>
  <si>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</si>
  <si>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</si>
  <si>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</si>
  <si>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</si>
  <si>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</si>
  <si>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</si>
  <si>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</si>
  <si>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</si>
  <si>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</si>
  <si>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</si>
  <si>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</si>
  <si>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</si>
  <si>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</si>
  <si>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</si>
  <si>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</si>
  <si>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</si>
  <si>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</si>
  <si>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</si>
  <si>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</si>
  <si>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</si>
  <si>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</si>
  <si>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</si>
  <si>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</si>
  <si>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</si>
  <si>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</si>
  <si>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</si>
  <si>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</si>
  <si>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</si>
  <si>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</si>
  <si>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</si>
  <si>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</si>
  <si>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</si>
  <si>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</si>
  <si>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</si>
  <si>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</si>
  <si>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</si>
  <si>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</si>
  <si>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</si>
  <si>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</si>
  <si>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</si>
  <si>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</si>
  <si>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</si>
  <si>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</si>
  <si>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</si>
  <si>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</si>
  <si>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</si>
  <si>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</si>
  <si>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</si>
  <si>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</si>
  <si>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</si>
  <si>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</si>
  <si>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</si>
  <si>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</si>
  <si>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</si>
  <si>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</si>
  <si>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</si>
  <si>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</si>
  <si>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</si>
  <si>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</si>
  <si>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</si>
  <si>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</si>
  <si>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</si>
  <si>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</si>
  <si>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</si>
  <si>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</si>
  <si>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</si>
  <si>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</si>
  <si>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</si>
  <si>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</si>
  <si>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</si>
  <si>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</si>
  <si>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</si>
  <si>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</si>
  <si>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</si>
  <si>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</si>
  <si>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</si>
  <si>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</si>
  <si>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</si>
  <si>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</si>
  <si>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</si>
  <si>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</si>
  <si>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</si>
  <si>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</si>
  <si>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</si>
  <si>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</si>
  <si>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</si>
  <si>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</si>
  <si>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</si>
  <si>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</si>
  <si>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</si>
  <si>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</si>
  <si>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</si>
  <si>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</si>
  <si>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</si>
  <si>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</si>
  <si>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</si>
  <si>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</si>
  <si>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</si>
  <si>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</si>
  <si>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</si>
  <si>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</si>
  <si>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</si>
  <si>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</si>
  <si>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</si>
  <si>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</si>
  <si>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</si>
  <si>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</si>
  <si>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</si>
  <si>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</si>
  <si>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</si>
  <si>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</si>
  <si>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</si>
  <si>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</si>
  <si>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</si>
  <si>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</si>
  <si>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</si>
  <si>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</si>
  <si>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</si>
  <si>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</si>
  <si>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</si>
  <si>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</si>
  <si>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</si>
  <si>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</si>
  <si>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</si>
  <si>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</si>
  <si>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</si>
  <si>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</si>
  <si>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</si>
  <si>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</si>
  <si>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</si>
  <si>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</si>
  <si>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</si>
  <si>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</si>
  <si>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</si>
  <si>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</si>
  <si>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</si>
  <si>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</si>
  <si>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</si>
  <si>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</si>
  <si>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</si>
  <si>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</si>
  <si>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</si>
  <si>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</si>
  <si>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</si>
  <si>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</si>
  <si>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</si>
  <si>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</si>
  <si>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</si>
  <si>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</si>
  <si>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</si>
  <si>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</si>
  <si>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</si>
  <si>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</si>
  <si>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</si>
  <si>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</si>
  <si>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</si>
  <si>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</si>
  <si>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</si>
  <si>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</si>
  <si>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</si>
  <si>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</si>
  <si>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</si>
  <si>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</si>
  <si>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</si>
  <si>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</si>
  <si>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</si>
  <si>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</si>
  <si>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</si>
  <si>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</si>
  <si>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</si>
  <si>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</si>
  <si>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</si>
  <si>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</si>
  <si>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</si>
  <si>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</si>
  <si>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</si>
  <si>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</si>
  <si>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</si>
  <si>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</si>
  <si>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</si>
  <si>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</si>
  <si>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</si>
  <si>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</si>
  <si>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</si>
  <si>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</si>
  <si>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</si>
  <si>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</si>
  <si>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</si>
  <si>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</si>
  <si>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</si>
  <si>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</si>
  <si>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</si>
  <si>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</si>
  <si>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</si>
  <si>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</si>
  <si>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</si>
  <si>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</si>
  <si>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</si>
  <si>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</si>
  <si>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</si>
  <si>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</si>
  <si>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</si>
  <si>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</si>
  <si>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</si>
  <si>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</si>
  <si>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</si>
  <si>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</si>
  <si>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</si>
  <si>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</si>
  <si>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</si>
  <si>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</si>
  <si>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</si>
  <si>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</si>
  <si>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</si>
  <si>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</si>
  <si>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</si>
  <si>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</si>
  <si>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</si>
  <si>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</si>
  <si>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</si>
  <si>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</si>
  <si>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</si>
  <si>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</si>
  <si>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</si>
  <si>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</si>
  <si>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</si>
  <si>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</si>
  <si>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</si>
  <si>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</si>
  <si>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</si>
  <si>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</si>
  <si>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</si>
  <si>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</si>
  <si>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</si>
  <si>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</si>
  <si>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</si>
  <si>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</si>
  <si>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</si>
  <si>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</si>
  <si>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</si>
  <si>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</si>
  <si>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</si>
  <si>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</si>
  <si>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</si>
  <si>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</si>
  <si>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</si>
  <si>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</si>
  <si>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</si>
  <si>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</si>
  <si>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</si>
  <si>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</si>
  <si>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</si>
  <si>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</si>
  <si>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</si>
  <si>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</si>
  <si>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</si>
  <si>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</si>
  <si>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</si>
  <si>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</si>
  <si>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</si>
  <si>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</si>
  <si>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</si>
  <si>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</si>
  <si>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</si>
  <si>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</si>
  <si>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</si>
  <si>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</si>
  <si>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</si>
  <si>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</si>
  <si>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</si>
  <si>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</si>
  <si>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</si>
  <si>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</si>
  <si>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</si>
  <si>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</si>
  <si>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</si>
  <si>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</si>
  <si>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</si>
  <si>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</si>
  <si>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</si>
  <si>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</si>
  <si>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</si>
  <si>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</si>
  <si>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</si>
  <si>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</si>
  <si>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</si>
  <si>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</si>
  <si>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</si>
  <si>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</si>
  <si>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</si>
  <si>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</si>
  <si>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</si>
  <si>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</si>
  <si>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</si>
  <si>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</si>
  <si>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</si>
  <si>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</si>
  <si>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</si>
  <si>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</si>
  <si>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</si>
  <si>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</si>
  <si>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</si>
  <si>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</si>
  <si>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</si>
  <si>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</si>
  <si>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</si>
  <si>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</si>
  <si>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</si>
  <si>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</si>
  <si>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</si>
  <si>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</si>
  <si>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</si>
  <si>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</si>
  <si>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</si>
  <si>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</si>
  <si>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</si>
  <si>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</si>
  <si>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</si>
  <si>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</si>
  <si>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</si>
  <si>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</si>
  <si>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</si>
  <si>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</si>
  <si>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</si>
  <si>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</si>
  <si>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</si>
  <si>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</si>
  <si>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</si>
  <si>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</si>
  <si>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</si>
  <si>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</si>
  <si>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</si>
  <si>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</si>
  <si>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</si>
  <si>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</si>
  <si>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</si>
  <si>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</si>
  <si>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</si>
  <si>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</si>
  <si>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</si>
  <si>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</si>
  <si>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</si>
  <si>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</si>
  <si>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</si>
  <si>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</si>
  <si>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</si>
  <si>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</si>
  <si>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</si>
  <si>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</si>
  <si>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</si>
  <si>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</si>
  <si>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</si>
  <si>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</si>
  <si>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</si>
  <si>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</si>
  <si>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</si>
  <si>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</si>
  <si>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</si>
  <si>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</si>
  <si>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</si>
  <si>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</si>
  <si>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</si>
  <si>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</si>
  <si>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</si>
  <si>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</si>
  <si>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</si>
  <si>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</si>
  <si>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</si>
  <si>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</si>
  <si>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</si>
  <si>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</si>
  <si>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</si>
  <si>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</si>
  <si>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</si>
  <si>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</si>
  <si>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</si>
  <si>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</si>
  <si>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</si>
  <si>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</si>
  <si>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</si>
  <si>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</si>
  <si>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</si>
  <si>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</si>
  <si>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</si>
  <si>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</si>
  <si>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</si>
  <si>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</si>
  <si>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</si>
  <si>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</si>
  <si>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</si>
  <si>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</si>
  <si>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</si>
  <si>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</si>
  <si>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</si>
  <si>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</si>
  <si>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</si>
  <si>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</si>
  <si>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</si>
  <si>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</si>
  <si>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</si>
  <si>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</si>
  <si>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</si>
  <si>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</si>
  <si>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</si>
  <si>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</si>
  <si>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</si>
  <si>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</si>
  <si>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</si>
  <si>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</si>
  <si>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</si>
  <si>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</si>
  <si>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</si>
  <si>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</si>
  <si>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</si>
  <si>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</si>
  <si>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</si>
  <si>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</si>
  <si>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</si>
  <si>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</si>
  <si>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</si>
  <si>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</si>
  <si>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</si>
  <si>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</si>
  <si>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</si>
  <si>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</si>
  <si>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</si>
  <si>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</si>
  <si>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</si>
  <si>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</si>
  <si>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</si>
  <si>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</si>
  <si>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</si>
  <si>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</si>
  <si>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</si>
  <si>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</si>
  <si>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</si>
  <si>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</si>
  <si>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</si>
  <si>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</si>
  <si>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</si>
  <si>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</si>
  <si>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</si>
  <si>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</si>
  <si>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</si>
  <si>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</si>
  <si>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</si>
  <si>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</si>
  <si>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</si>
  <si>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</si>
  <si>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</si>
  <si>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</si>
  <si>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</si>
  <si>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</si>
  <si>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</si>
  <si>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</si>
  <si>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</si>
  <si>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</si>
  <si>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</si>
  <si>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</si>
  <si>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</si>
  <si>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</si>
  <si>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</si>
  <si>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</si>
  <si>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</si>
  <si>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</si>
  <si>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</si>
  <si>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</si>
  <si>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</si>
  <si>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</si>
  <si>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</si>
  <si>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</si>
  <si>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</si>
  <si>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</si>
  <si>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</si>
  <si>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</si>
  <si>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</si>
  <si>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</si>
  <si>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</si>
  <si>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</si>
  <si>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</si>
  <si>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</si>
  <si>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</si>
  <si>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</si>
  <si>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</si>
  <si>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</si>
  <si>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</si>
  <si>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</si>
  <si>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</si>
  <si>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</si>
  <si>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</si>
  <si>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</si>
  <si>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</si>
  <si>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</si>
  <si>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</si>
  <si>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</si>
  <si>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</si>
  <si>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</si>
  <si>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</si>
  <si>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</si>
  <si>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</si>
  <si>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</si>
  <si>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</si>
  <si>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</si>
  <si>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</si>
  <si>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</si>
  <si>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</si>
  <si>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</si>
  <si>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</si>
  <si>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</si>
  <si>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</si>
  <si>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</si>
  <si>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</si>
  <si>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</si>
  <si>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</si>
  <si>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</si>
  <si>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</si>
  <si>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</si>
  <si>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</si>
  <si>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</si>
  <si>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</si>
  <si>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</si>
  <si>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</si>
  <si>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</si>
  <si>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</si>
  <si>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</si>
  <si>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</si>
  <si>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</si>
  <si>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</si>
  <si>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</si>
  <si>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</si>
  <si>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</si>
  <si>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</si>
  <si>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</si>
  <si>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</si>
  <si>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</si>
  <si>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</si>
  <si>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</si>
  <si>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</si>
  <si>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</si>
  <si>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</si>
  <si>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</si>
  <si>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</si>
  <si>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</si>
  <si>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</si>
  <si>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</si>
  <si>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</si>
  <si>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</si>
  <si>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</si>
  <si>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</si>
  <si>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</si>
  <si>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</si>
  <si>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</si>
  <si>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</si>
  <si>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</si>
  <si>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</si>
  <si>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</si>
  <si>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</si>
  <si>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</si>
  <si>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</si>
  <si>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</si>
  <si>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</si>
  <si>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</si>
  <si>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</si>
  <si>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</si>
  <si>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</si>
  <si>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</si>
  <si>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</si>
  <si>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</si>
  <si>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</si>
  <si>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</si>
  <si>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</si>
  <si>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</si>
  <si>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</si>
  <si>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</si>
  <si>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</si>
  <si>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</si>
  <si>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</si>
  <si>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</si>
  <si>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</si>
  <si>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</si>
  <si>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</si>
  <si>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</si>
  <si>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</si>
  <si>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</si>
  <si>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</si>
  <si>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</si>
  <si>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</si>
  <si>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</si>
  <si>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</si>
  <si>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</si>
  <si>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</si>
  <si>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</si>
  <si>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</si>
  <si>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</si>
  <si>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</si>
  <si>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</si>
  <si>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</si>
  <si>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</si>
  <si>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</si>
  <si>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</si>
  <si>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</si>
  <si>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</si>
  <si>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</si>
  <si>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</si>
  <si>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</si>
  <si>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</si>
  <si>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</si>
  <si>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</si>
  <si>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</si>
  <si>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</si>
  <si>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</si>
  <si>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</si>
  <si>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</si>
  <si>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</si>
  <si>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</si>
  <si>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</si>
  <si>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</si>
  <si>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</si>
  <si>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</si>
  <si>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</si>
  <si>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</si>
  <si>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</si>
  <si>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</si>
  <si>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</si>
  <si>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</si>
  <si>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</si>
  <si>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</si>
  <si>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</si>
  <si>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</si>
  <si>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</si>
  <si>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</si>
  <si>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</si>
  <si>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</si>
  <si>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</si>
  <si>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</si>
  <si>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</si>
  <si>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</si>
  <si>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</si>
  <si>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</si>
  <si>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</si>
  <si>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</si>
  <si>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</si>
  <si>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</si>
  <si>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</si>
  <si>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</si>
  <si>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</si>
  <si>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</si>
  <si>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</si>
  <si>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</si>
  <si>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</si>
  <si>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</si>
  <si>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</si>
  <si>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</si>
  <si>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</si>
  <si>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</si>
  <si>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</si>
  <si>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</si>
  <si>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</si>
  <si>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</si>
  <si>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</si>
  <si>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</si>
  <si>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</si>
  <si>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</si>
  <si>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</si>
  <si>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</si>
  <si>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</si>
  <si>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</si>
  <si>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</si>
  <si>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</si>
  <si>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</si>
  <si>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</si>
  <si>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</si>
  <si>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</si>
  <si>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</si>
  <si>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</si>
  <si>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</si>
  <si>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</si>
  <si>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</si>
  <si>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</si>
  <si>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</si>
  <si>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</si>
  <si>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</si>
  <si>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</si>
  <si>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</si>
  <si>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</si>
  <si>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</si>
  <si>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</si>
  <si>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</si>
  <si>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</si>
  <si>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</si>
  <si>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</si>
  <si>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</si>
  <si>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</si>
  <si>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</si>
  <si>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</si>
  <si>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</si>
  <si>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</si>
  <si>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</si>
  <si>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</si>
  <si>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</si>
  <si>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</si>
  <si>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</si>
  <si>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</si>
  <si>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</si>
  <si>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</si>
  <si>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</si>
  <si>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</si>
  <si>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</si>
  <si>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</si>
  <si>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</si>
  <si>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</si>
  <si>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</si>
  <si>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</si>
  <si>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</si>
  <si>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</si>
  <si>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</si>
  <si>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</si>
  <si>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</si>
  <si>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</si>
  <si>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</si>
  <si>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</si>
  <si>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</si>
  <si>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</si>
  <si>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</si>
  <si>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</si>
  <si>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</si>
  <si>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</si>
  <si>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</si>
  <si>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</si>
  <si>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</si>
  <si>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</si>
  <si>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</si>
  <si>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</si>
  <si>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</si>
  <si>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</si>
  <si>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</si>
  <si>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</si>
  <si>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</si>
  <si>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</si>
  <si>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</si>
  <si>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</si>
  <si>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</si>
  <si>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</si>
  <si>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</si>
  <si>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</si>
  <si>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</si>
  <si>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</si>
  <si>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</si>
  <si>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</si>
  <si>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</si>
  <si>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</si>
  <si>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</si>
  <si>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</si>
  <si>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</si>
  <si>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</si>
  <si>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</si>
  <si>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</si>
  <si>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</si>
  <si>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</si>
  <si>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</si>
  <si>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</si>
  <si>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</si>
  <si>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</si>
  <si>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</si>
  <si>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</si>
  <si>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</si>
  <si>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</si>
  <si>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</si>
  <si>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</si>
  <si>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</si>
  <si>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</si>
  <si>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</si>
  <si>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</si>
  <si>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</si>
  <si>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</si>
  <si>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</si>
  <si>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</si>
  <si>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</si>
  <si>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</si>
  <si>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</si>
  <si>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</si>
  <si>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</si>
  <si>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</si>
  <si>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</si>
  <si>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</si>
  <si>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</si>
  <si>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</si>
  <si>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</si>
  <si>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</si>
  <si>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</si>
  <si>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</si>
  <si>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</si>
  <si>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</si>
  <si>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</si>
  <si>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</si>
  <si>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</si>
  <si>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</si>
  <si>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</si>
  <si>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</si>
  <si>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</si>
  <si>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</si>
  <si>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</si>
  <si>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</si>
  <si>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</si>
  <si>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</si>
  <si>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</si>
  <si>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</si>
  <si>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</si>
  <si>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</si>
  <si>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</si>
  <si>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</si>
  <si>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</si>
  <si>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</si>
  <si>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</si>
  <si>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</si>
  <si>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</si>
  <si>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</si>
  <si>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</si>
  <si>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</si>
  <si>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</si>
  <si>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</si>
  <si>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</si>
  <si>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</si>
  <si>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</si>
  <si>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</si>
  <si>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</si>
  <si>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</si>
  <si>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</si>
  <si>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</si>
  <si>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</si>
  <si>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</si>
  <si>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</si>
  <si>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</si>
  <si>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</si>
  <si>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</si>
  <si>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</si>
  <si>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</si>
  <si>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</si>
  <si>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</si>
  <si>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</si>
  <si>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</si>
  <si>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</si>
  <si>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</si>
  <si>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</si>
  <si>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</si>
  <si>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</si>
  <si>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</si>
  <si>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</si>
  <si>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</si>
  <si>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</si>
  <si>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</si>
  <si>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</si>
  <si>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</si>
  <si>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</si>
  <si>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</si>
  <si>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</si>
  <si>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</si>
  <si>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</si>
  <si>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</si>
  <si>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</si>
  <si>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</si>
  <si>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</si>
  <si>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</si>
  <si>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</si>
  <si>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</si>
  <si>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</si>
  <si>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</si>
  <si>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</si>
  <si>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</si>
  <si>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</si>
  <si>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</si>
  <si>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</si>
  <si>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</si>
  <si>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</si>
  <si>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</si>
  <si>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</si>
  <si>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</si>
  <si>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</si>
  <si>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</si>
  <si>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</si>
  <si>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</si>
  <si>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</si>
  <si>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</si>
  <si>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</si>
  <si>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</si>
  <si>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</si>
  <si>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</si>
  <si>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</si>
  <si>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</si>
  <si>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</si>
  <si>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</si>
  <si>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</si>
  <si>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</si>
  <si>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</si>
  <si>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</si>
  <si>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</si>
  <si>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</si>
  <si>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</si>
  <si>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</si>
  <si>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</si>
  <si>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</si>
  <si>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</si>
  <si>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</si>
  <si>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</si>
  <si>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</si>
  <si>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</si>
  <si>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</si>
  <si>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</si>
  <si>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</si>
  <si>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</si>
  <si>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</si>
  <si>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</si>
  <si>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</si>
  <si>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</si>
  <si>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</si>
  <si>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</si>
  <si>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</si>
  <si>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</si>
  <si>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</si>
  <si>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</si>
  <si>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</si>
  <si>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</si>
  <si>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</si>
  <si>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</si>
  <si>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</si>
  <si>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</si>
  <si>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</si>
  <si>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</si>
  <si>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</si>
  <si>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</si>
  <si>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</si>
  <si>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</si>
  <si>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</si>
  <si>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</si>
  <si>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</si>
  <si>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</si>
  <si>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</si>
  <si>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</si>
  <si>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</si>
  <si>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</si>
  <si>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</si>
  <si>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</si>
  <si>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</si>
  <si>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</si>
  <si>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</si>
  <si>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</si>
  <si>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</si>
  <si>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</si>
  <si>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</si>
  <si>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</si>
  <si>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</si>
  <si>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</si>
  <si>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</si>
  <si>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</si>
  <si>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</si>
  <si>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</si>
  <si>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</si>
  <si>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</si>
  <si>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</si>
  <si>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</si>
  <si>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</si>
  <si>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</si>
  <si>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</si>
  <si>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</si>
  <si>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</si>
  <si>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</si>
  <si>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</si>
  <si>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</si>
  <si>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</si>
  <si>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</si>
  <si>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</si>
  <si>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</si>
  <si>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</si>
  <si>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</si>
  <si>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</si>
  <si>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</si>
  <si>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</si>
  <si>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</si>
  <si>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</si>
  <si>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</si>
  <si>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</si>
  <si>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</si>
  <si>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</si>
  <si>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</si>
  <si>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</si>
  <si>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</si>
  <si>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</si>
  <si>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</si>
  <si>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</si>
  <si>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</si>
  <si>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</si>
  <si>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</si>
  <si>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</si>
  <si>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</si>
  <si>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</si>
  <si>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</si>
  <si>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</si>
  <si>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</si>
  <si>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</si>
  <si>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</si>
  <si>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</si>
  <si>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</si>
  <si>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</si>
  <si>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</si>
  <si>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</si>
  <si>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</si>
  <si>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</si>
  <si>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</si>
  <si>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</si>
  <si>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</si>
  <si>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</si>
  <si>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</si>
  <si>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</si>
  <si>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</si>
  <si>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</si>
  <si>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</si>
  <si>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</si>
  <si>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</si>
  <si>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</si>
  <si>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</si>
  <si>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</si>
  <si>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</si>
  <si>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</si>
  <si>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</si>
  <si>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</si>
  <si>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</si>
  <si>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</si>
  <si>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</si>
  <si>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</si>
  <si>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</si>
  <si>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</si>
  <si>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</si>
  <si>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</si>
  <si>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</si>
  <si>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</si>
  <si>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</si>
  <si>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</si>
  <si>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</si>
  <si>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</si>
  <si>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</si>
  <si>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</si>
  <si>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</si>
  <si>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</si>
  <si>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</si>
  <si>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</si>
  <si>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</si>
  <si>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</si>
  <si>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</si>
  <si>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</si>
  <si>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</si>
  <si>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</si>
  <si>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</si>
  <si>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</si>
  <si>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</si>
  <si>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</si>
  <si>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</si>
  <si>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</si>
  <si>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</si>
  <si>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</si>
  <si>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</si>
  <si>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</si>
  <si>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</si>
  <si>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</si>
  <si>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</si>
  <si>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</si>
  <si>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</si>
  <si>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</si>
  <si>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</si>
  <si>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</si>
  <si>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</si>
  <si>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</si>
  <si>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</si>
  <si>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</si>
  <si>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</si>
  <si>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</si>
  <si>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</si>
  <si>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</si>
  <si>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</si>
  <si>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</si>
  <si>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</si>
  <si>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</si>
  <si>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</si>
  <si>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</si>
  <si>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</si>
  <si>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</si>
  <si>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</si>
  <si>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</si>
  <si>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</si>
  <si>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</si>
  <si>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</si>
  <si>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</si>
  <si>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</si>
  <si>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</si>
  <si>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</si>
  <si>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</si>
  <si>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</si>
  <si>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</si>
  <si>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</si>
  <si>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</si>
  <si>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</si>
  <si>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</si>
  <si>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</si>
  <si>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</si>
  <si>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</si>
  <si>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</si>
  <si>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</si>
  <si>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</si>
  <si>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</si>
  <si>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</si>
  <si>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</si>
  <si>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</si>
  <si>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</si>
  <si>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</si>
  <si>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</si>
  <si>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</si>
  <si>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</si>
  <si>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</si>
  <si>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</si>
  <si>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</si>
  <si>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</si>
  <si>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</si>
  <si>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</si>
  <si>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</si>
  <si>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</si>
  <si>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</si>
  <si>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</si>
  <si>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</si>
  <si>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</si>
  <si>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</si>
  <si>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</si>
  <si>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</si>
  <si>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</si>
  <si>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</si>
  <si>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</si>
  <si>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</si>
  <si>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</si>
  <si>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</si>
  <si>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</si>
  <si>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</si>
  <si>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</si>
  <si>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</si>
  <si>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</si>
  <si>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</si>
  <si>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</si>
  <si>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</si>
  <si>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</si>
  <si>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</si>
  <si>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</si>
  <si>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</si>
  <si>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</si>
  <si>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</si>
  <si>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</si>
  <si>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</si>
  <si>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</si>
  <si>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</si>
  <si>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</si>
  <si>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</si>
  <si>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</si>
  <si>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</si>
  <si>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</si>
  <si>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</si>
  <si>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</si>
  <si>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</si>
  <si>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</si>
  <si>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</si>
  <si>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</si>
  <si>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</si>
  <si>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</si>
  <si>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</si>
  <si>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</si>
  <si>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</si>
  <si>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</si>
  <si>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</si>
  <si>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</si>
  <si>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</si>
  <si>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</si>
  <si>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</si>
  <si>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</si>
  <si>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</si>
  <si>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</si>
  <si>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</si>
  <si>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</si>
  <si>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</si>
  <si>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</si>
  <si>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</si>
  <si>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</si>
  <si>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</si>
  <si>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</si>
  <si>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</si>
  <si>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</si>
  <si>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</si>
  <si>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</si>
  <si>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</si>
  <si>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</si>
  <si>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</si>
  <si>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</si>
  <si>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</si>
  <si>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</si>
  <si>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</si>
  <si>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</si>
  <si>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</si>
  <si>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</si>
  <si>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</si>
  <si>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</si>
  <si>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</si>
  <si>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</si>
  <si>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</si>
  <si>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</si>
  <si>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</si>
  <si>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</si>
  <si>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</si>
  <si>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</si>
  <si>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</si>
  <si>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</si>
  <si>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</si>
  <si>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</si>
  <si>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</si>
  <si>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</si>
  <si>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</si>
  <si>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</si>
  <si>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</si>
  <si>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</si>
  <si>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</si>
  <si>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</si>
  <si>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</si>
  <si>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</si>
  <si>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</si>
  <si>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</si>
  <si>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</si>
  <si>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</si>
  <si>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</si>
  <si>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</si>
  <si>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</si>
  <si>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</si>
  <si>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</si>
  <si>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</si>
  <si>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</si>
  <si>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</si>
  <si>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</si>
  <si>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</si>
  <si>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</si>
  <si>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</si>
  <si>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</si>
  <si>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</si>
  <si>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</si>
  <si>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</si>
  <si>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</si>
  <si>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</si>
  <si>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</si>
  <si>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</si>
  <si>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</si>
  <si>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</si>
  <si>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</si>
  <si>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</si>
  <si>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</si>
  <si>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</si>
  <si>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</si>
  <si>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</si>
  <si>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</si>
  <si>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</si>
  <si>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</si>
  <si>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</si>
  <si>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</si>
  <si>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</si>
  <si>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</si>
  <si>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</si>
  <si>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</si>
  <si>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</si>
  <si>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</si>
  <si>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</si>
  <si>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</si>
  <si>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</si>
  <si>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</si>
  <si>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</si>
  <si>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</si>
  <si>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</si>
  <si>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</si>
  <si>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</si>
  <si>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</si>
  <si>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</si>
  <si>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</si>
  <si>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</si>
  <si>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</si>
  <si>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</si>
  <si>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</si>
  <si>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</si>
  <si>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</si>
  <si>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</si>
  <si>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</si>
  <si>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</si>
  <si>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</si>
  <si>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</si>
  <si>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</si>
  <si>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</si>
  <si>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</si>
  <si>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</si>
  <si>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</si>
  <si>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</si>
  <si>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</si>
  <si>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</si>
  <si>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</si>
  <si>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</si>
  <si>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</si>
  <si>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</si>
  <si>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</si>
  <si>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</si>
  <si>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</si>
  <si>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</si>
  <si>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</si>
  <si>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</si>
  <si>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</si>
  <si>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</si>
  <si>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</si>
  <si>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</si>
  <si>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</si>
  <si>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</si>
  <si>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</si>
  <si>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</si>
  <si>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</si>
  <si>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</si>
  <si>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</si>
  <si>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</si>
  <si>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</si>
  <si>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</si>
  <si>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</si>
  <si>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</si>
  <si>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</si>
  <si>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</si>
  <si>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</si>
  <si>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</si>
  <si>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</si>
  <si>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</si>
  <si>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</si>
  <si>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</si>
  <si>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</si>
  <si>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</si>
  <si>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</si>
  <si>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</si>
  <si>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</si>
  <si>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</si>
  <si>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</si>
  <si>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</si>
  <si>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</si>
  <si>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</si>
  <si>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</si>
  <si>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</si>
  <si>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</si>
  <si>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</si>
  <si>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</si>
  <si>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</si>
  <si>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</si>
  <si>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</si>
  <si>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</si>
  <si>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</si>
  <si>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</si>
  <si>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</si>
  <si>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</si>
  <si>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</si>
  <si>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</si>
  <si>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</si>
  <si>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</si>
  <si>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</si>
  <si>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</si>
  <si>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</si>
  <si>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</si>
  <si>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</si>
  <si>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</si>
  <si>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</si>
  <si>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</si>
  <si>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</si>
  <si>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</si>
  <si>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</si>
  <si>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</si>
  <si>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</si>
  <si>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</si>
  <si>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</si>
  <si>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</si>
  <si>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</si>
  <si>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</si>
  <si>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</si>
  <si>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</si>
  <si>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</si>
  <si>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</si>
  <si>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</si>
  <si>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</si>
  <si>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</si>
  <si>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</si>
  <si>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</si>
  <si>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</si>
  <si>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</si>
  <si>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</si>
  <si>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</si>
  <si>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</si>
  <si>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</si>
  <si>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</si>
  <si>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</si>
  <si>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</si>
  <si>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</si>
  <si>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</si>
  <si>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</si>
  <si>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</si>
  <si>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</si>
  <si>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</si>
  <si>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</si>
  <si>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</si>
  <si>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</si>
  <si>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</si>
  <si>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</si>
  <si>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</si>
  <si>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</si>
  <si>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</si>
  <si>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</si>
  <si>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</si>
  <si>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</si>
  <si>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</si>
  <si>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</si>
  <si>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</si>
  <si>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</si>
  <si>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</si>
  <si>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</si>
  <si>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</si>
  <si>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</si>
  <si>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</si>
  <si>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</si>
  <si>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</si>
  <si>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</si>
  <si>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</si>
  <si>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</si>
  <si>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</si>
  <si>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</si>
  <si>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</si>
  <si>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</si>
  <si>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</si>
  <si>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</si>
  <si>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</si>
  <si>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</si>
  <si>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</si>
  <si>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</si>
  <si>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</si>
  <si>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</si>
  <si>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</si>
  <si>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</si>
  <si>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</si>
  <si>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</si>
  <si>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</si>
  <si>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</si>
  <si>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</si>
  <si>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</si>
  <si>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</si>
  <si>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</si>
  <si>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</si>
  <si>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</si>
  <si>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</si>
  <si>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</si>
  <si>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</si>
  <si>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</si>
  <si>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</si>
  <si>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</si>
  <si>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</si>
  <si>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</si>
  <si>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</si>
  <si>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</si>
  <si>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</si>
  <si>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</si>
  <si>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</si>
  <si>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</si>
  <si>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</si>
  <si>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</si>
  <si>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</si>
  <si>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</si>
  <si>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</si>
  <si>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</si>
  <si>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</si>
  <si>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</si>
  <si>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</si>
  <si>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</si>
  <si>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</si>
  <si>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</si>
  <si>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</si>
  <si>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</si>
  <si>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</si>
  <si>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</si>
  <si>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</si>
  <si>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</si>
  <si>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</si>
  <si>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</si>
  <si>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</si>
  <si>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</si>
  <si>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</si>
  <si>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</si>
  <si>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</si>
  <si>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</si>
  <si>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</si>
  <si>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</si>
  <si>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</si>
  <si>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</si>
  <si>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</si>
  <si>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</si>
  <si>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</si>
  <si>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</si>
  <si>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</si>
  <si>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</si>
  <si>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</si>
  <si>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</si>
  <si>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</si>
  <si>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</si>
  <si>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</si>
  <si>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</si>
  <si>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</si>
  <si>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</si>
  <si>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</si>
  <si>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</si>
  <si>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</si>
  <si>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</si>
  <si>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</si>
  <si>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</si>
  <si>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</si>
  <si>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</si>
  <si>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</si>
  <si>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</si>
  <si>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</si>
  <si>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</si>
  <si>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</si>
  <si>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</si>
  <si>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</si>
  <si>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</si>
  <si>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</si>
  <si>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</si>
  <si>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</si>
  <si>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</si>
  <si>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</si>
  <si>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</si>
  <si>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</si>
  <si>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</si>
  <si>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</si>
  <si>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</si>
  <si>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</si>
  <si>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</si>
  <si>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</si>
  <si>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</si>
  <si>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</si>
  <si>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</si>
  <si>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</si>
  <si>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</si>
  <si>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</si>
  <si>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</si>
  <si>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</si>
  <si>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</si>
  <si>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</si>
  <si>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</si>
  <si>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</si>
  <si>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</si>
  <si>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</si>
  <si>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</si>
  <si>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</si>
  <si>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</si>
  <si>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</si>
  <si>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</si>
  <si>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</si>
  <si>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</si>
  <si>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</si>
  <si>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</si>
  <si>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</si>
  <si>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</si>
  <si>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</si>
  <si>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</si>
  <si>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</si>
  <si>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</si>
  <si>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</si>
  <si>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</si>
  <si>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</si>
  <si>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</si>
  <si>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</si>
  <si>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</si>
  <si>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</si>
  <si>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</si>
  <si>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</si>
  <si>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</si>
  <si>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</si>
  <si>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</si>
  <si>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</si>
  <si>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</si>
  <si>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</si>
  <si>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</si>
  <si>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</si>
  <si>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</si>
  <si>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</si>
  <si>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</si>
  <si>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</si>
  <si>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</si>
  <si>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</si>
  <si>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</si>
  <si>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</si>
  <si>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</si>
  <si>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</si>
  <si>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</si>
  <si>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</si>
  <si>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</si>
  <si>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</si>
  <si>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</si>
  <si>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</si>
  <si>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</si>
  <si>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</si>
  <si>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</si>
  <si>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</si>
  <si>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</si>
  <si>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</si>
  <si>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</si>
  <si>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</si>
  <si>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</si>
  <si>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</si>
  <si>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</si>
  <si>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</si>
  <si>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</si>
  <si>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</si>
  <si>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</si>
  <si>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</si>
  <si>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</si>
  <si>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</si>
  <si>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</si>
  <si>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</si>
  <si>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</si>
  <si>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</si>
  <si>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</si>
  <si>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</si>
  <si>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</si>
  <si>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</si>
  <si>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</si>
  <si>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</si>
  <si>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</si>
  <si>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</si>
  <si>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</si>
  <si>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</si>
  <si>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</si>
  <si>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</si>
  <si>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</si>
  <si>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</si>
  <si>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</si>
  <si>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</si>
  <si>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</si>
  <si>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</si>
  <si>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</si>
  <si>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</si>
  <si>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</si>
  <si>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</si>
  <si>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</si>
  <si>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</si>
  <si>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</si>
  <si>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</si>
  <si>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</si>
  <si>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</si>
  <si>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</si>
  <si>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</si>
  <si>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</si>
  <si>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</si>
  <si>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</si>
  <si>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</si>
  <si>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</si>
  <si>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</si>
  <si>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</si>
  <si>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</si>
  <si>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</si>
  <si>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</si>
  <si>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</si>
  <si>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</si>
  <si>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</si>
  <si>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</si>
  <si>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</si>
  <si>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</si>
  <si>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</si>
  <si>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</si>
  <si>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</si>
  <si>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</si>
  <si>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</si>
  <si>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</si>
  <si>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</si>
  <si>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</si>
  <si>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</si>
  <si>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</si>
  <si>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</si>
  <si>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</si>
  <si>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</si>
  <si>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</si>
  <si>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</si>
  <si>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</si>
  <si>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</si>
  <si>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</si>
  <si>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</si>
  <si>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</si>
  <si>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</si>
  <si>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</si>
  <si>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</si>
  <si>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</si>
  <si>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</si>
  <si>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</si>
  <si>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</si>
  <si>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</si>
  <si>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</si>
  <si>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</si>
  <si>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</si>
  <si>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</si>
  <si>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</si>
  <si>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</si>
  <si>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</si>
  <si>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</si>
  <si>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</si>
  <si>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</si>
  <si>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</si>
  <si>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</si>
  <si>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</si>
  <si>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</si>
  <si>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</si>
  <si>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</si>
  <si>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</si>
  <si>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</si>
  <si>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</si>
  <si>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</si>
  <si>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</si>
  <si>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</si>
  <si>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</si>
  <si>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</si>
  <si>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</si>
  <si>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</si>
  <si>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</si>
  <si>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</si>
  <si>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</si>
  <si>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</si>
  <si>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</si>
  <si>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</si>
  <si>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</si>
  <si>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</si>
  <si>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</si>
  <si>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</si>
  <si>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</si>
  <si>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</si>
  <si>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</si>
  <si>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</si>
  <si>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</si>
  <si>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</si>
  <si>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</si>
  <si>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</si>
  <si>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</si>
  <si>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</si>
  <si>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</si>
  <si>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</si>
  <si>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</si>
  <si>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</si>
  <si>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</si>
  <si>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</si>
  <si>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</si>
  <si>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</si>
  <si>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</si>
  <si>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</si>
  <si>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</si>
  <si>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</si>
  <si>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</si>
  <si>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</si>
  <si>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</si>
  <si>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</si>
  <si>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</si>
  <si>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</si>
  <si>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</si>
  <si>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</si>
  <si>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</si>
  <si>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</si>
  <si>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</si>
  <si>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</si>
  <si>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</si>
  <si>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</si>
  <si>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</si>
  <si>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</si>
  <si>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</si>
  <si>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</si>
  <si>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</si>
  <si>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</si>
  <si>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</si>
  <si>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</si>
  <si>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</si>
  <si>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</si>
  <si>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</si>
  <si>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</si>
  <si>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</si>
  <si>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</si>
  <si>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</si>
  <si>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</si>
  <si>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</si>
  <si>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</si>
  <si>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</si>
  <si>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</si>
  <si>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</si>
  <si>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</si>
  <si>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</si>
  <si>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</si>
  <si>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</si>
  <si>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</si>
  <si>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</si>
  <si>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</si>
  <si>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</si>
  <si>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</si>
  <si>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</si>
  <si>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</si>
  <si>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</si>
  <si>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</si>
  <si>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</si>
  <si>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</si>
  <si>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</si>
  <si>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</si>
  <si>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</si>
  <si>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</si>
  <si>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</si>
  <si>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</si>
  <si>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</si>
  <si>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</si>
  <si>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</si>
  <si>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</si>
  <si>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</si>
  <si>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</si>
  <si>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</si>
  <si>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</si>
  <si>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</si>
  <si>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</si>
  <si>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</si>
  <si>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</si>
  <si>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</si>
  <si>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</si>
  <si>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</si>
  <si>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</si>
  <si>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</si>
  <si>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</si>
  <si>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</si>
  <si>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</si>
  <si>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</si>
  <si>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</si>
  <si>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</si>
  <si>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</si>
  <si>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</si>
  <si>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</si>
  <si>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</si>
  <si>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</si>
  <si>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</si>
  <si>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</si>
  <si>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</si>
  <si>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</si>
  <si>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</si>
  <si>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</si>
  <si>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</si>
  <si>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</si>
  <si>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</si>
  <si>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</si>
  <si>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</si>
  <si>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</si>
  <si>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</si>
  <si>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</si>
  <si>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</si>
  <si>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</si>
  <si>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</si>
  <si>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</si>
  <si>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</si>
  <si>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</si>
  <si>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</si>
  <si>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</si>
  <si>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</si>
  <si>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</si>
  <si>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</si>
  <si>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</si>
  <si>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</si>
  <si>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</si>
  <si>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</si>
  <si>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</si>
  <si>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</si>
  <si>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</si>
  <si>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</si>
  <si>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</si>
  <si>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</si>
  <si>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</si>
  <si>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</si>
  <si>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</si>
  <si>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</si>
  <si>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</si>
  <si>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</si>
  <si>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</si>
  <si>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</si>
  <si>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</si>
  <si>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</si>
  <si>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</si>
  <si>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</si>
  <si>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</si>
  <si>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</si>
  <si>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</si>
  <si>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</si>
  <si>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</si>
  <si>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</si>
  <si>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</si>
  <si>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</si>
  <si>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</si>
  <si>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</si>
  <si>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</si>
  <si>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</si>
  <si>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</si>
  <si>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</si>
  <si>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</si>
  <si>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</si>
  <si>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</si>
  <si>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</si>
  <si>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</si>
  <si>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</si>
  <si>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</si>
  <si>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</si>
  <si>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</si>
  <si>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</si>
  <si>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</si>
  <si>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</si>
  <si>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</si>
  <si>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</si>
  <si>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</si>
  <si>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</si>
  <si>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</si>
  <si>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</si>
  <si>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</si>
  <si>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</si>
  <si>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</si>
  <si>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</si>
  <si>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</si>
  <si>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</si>
  <si>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</si>
  <si>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</si>
  <si>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</si>
  <si>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</si>
  <si>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</si>
  <si>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</si>
  <si>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</si>
  <si>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</si>
  <si>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</si>
  <si>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</si>
  <si>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</si>
  <si>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</si>
  <si>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</si>
  <si>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</si>
  <si>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</si>
  <si>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</si>
  <si>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</si>
  <si>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</si>
  <si>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</si>
  <si>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</si>
  <si>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</si>
  <si>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</si>
  <si>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</si>
  <si>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</si>
  <si>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</si>
  <si>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</si>
  <si>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</si>
  <si>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</si>
  <si>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</si>
  <si>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</si>
  <si>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</si>
  <si>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</si>
  <si>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</si>
  <si>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</si>
  <si>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</si>
  <si>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</si>
  <si>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</si>
  <si>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</si>
  <si>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</si>
  <si>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</si>
  <si>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</si>
  <si>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</si>
  <si>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</si>
  <si>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</si>
  <si>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</si>
  <si>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</si>
  <si>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</si>
  <si>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</si>
  <si>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</si>
  <si>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</si>
  <si>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</si>
  <si>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</si>
  <si>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</si>
  <si>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</si>
  <si>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</si>
  <si>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</si>
  <si>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</si>
  <si>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</si>
  <si>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</si>
  <si>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</si>
  <si>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</si>
  <si>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</si>
  <si>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</si>
  <si>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</si>
  <si>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</si>
  <si>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</si>
  <si>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</si>
  <si>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</si>
  <si>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</si>
  <si>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</si>
  <si>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</si>
  <si>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</si>
  <si>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</si>
  <si>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</si>
  <si>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</si>
  <si>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</si>
  <si>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</si>
  <si>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</si>
  <si>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</si>
  <si>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</si>
  <si>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</si>
  <si>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</si>
  <si>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</si>
  <si>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</si>
  <si>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</si>
  <si>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</si>
  <si>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</si>
  <si>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</si>
  <si>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</si>
  <si>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</si>
  <si>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</si>
  <si>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</si>
  <si>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</si>
  <si>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</si>
  <si>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</si>
  <si>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</si>
  <si>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</si>
  <si>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</si>
  <si>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</si>
  <si>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</si>
  <si>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</si>
  <si>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</si>
  <si>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</si>
  <si>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</si>
  <si>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</si>
  <si>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</si>
  <si>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</si>
  <si>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</si>
  <si>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</si>
  <si>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</si>
  <si>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</si>
  <si>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</si>
  <si>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</si>
  <si>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</si>
  <si>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</si>
  <si>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</si>
  <si>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</si>
  <si>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</si>
  <si>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</si>
  <si>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</si>
  <si>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</si>
  <si>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</si>
  <si>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</si>
  <si>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</si>
  <si>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</si>
  <si>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</si>
  <si>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</si>
  <si>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</si>
  <si>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</si>
  <si>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</si>
  <si>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</si>
  <si>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</si>
  <si>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</si>
  <si>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</si>
  <si>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</si>
  <si>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</si>
  <si>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</si>
  <si>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</si>
  <si>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</si>
  <si>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</si>
  <si>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</si>
  <si>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</si>
  <si>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</si>
  <si>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</si>
  <si>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</si>
  <si>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</si>
  <si>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</si>
  <si>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</si>
  <si>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</si>
  <si>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</si>
  <si>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</si>
  <si>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</si>
  <si>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</si>
  <si>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</si>
  <si>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</si>
  <si>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</si>
  <si>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</si>
  <si>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</si>
  <si>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</si>
  <si>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</si>
  <si>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</si>
  <si>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</si>
  <si>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</si>
  <si>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</si>
  <si>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</si>
  <si>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</si>
  <si>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</si>
  <si>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</si>
  <si>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</si>
  <si>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</si>
  <si>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</si>
  <si>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</si>
  <si>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</si>
  <si>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</si>
  <si>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</si>
  <si>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</si>
  <si>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</si>
  <si>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</si>
  <si>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</si>
  <si>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</si>
  <si>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</si>
  <si>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</si>
  <si>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</si>
  <si>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</si>
  <si>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</si>
  <si>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</si>
  <si>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</si>
  <si>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</si>
  <si>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</si>
  <si>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</si>
  <si>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</si>
  <si>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</si>
  <si>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</si>
  <si>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</si>
  <si>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</si>
  <si>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</si>
  <si>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</si>
  <si>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</si>
  <si>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</si>
  <si>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</si>
  <si>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</si>
  <si>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</si>
  <si>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</si>
  <si>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</si>
  <si>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</si>
  <si>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</si>
  <si>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</si>
  <si>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</si>
  <si>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</si>
  <si>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</si>
  <si>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</si>
  <si>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</si>
  <si>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</si>
  <si>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</si>
  <si>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</si>
  <si>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</si>
  <si>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</si>
  <si>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</si>
  <si>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</si>
  <si>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</si>
  <si>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</si>
  <si>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</si>
  <si>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</si>
  <si>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</si>
  <si>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</si>
  <si>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</si>
  <si>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</si>
  <si>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</si>
  <si>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</si>
  <si>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</si>
  <si>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</si>
  <si>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</si>
  <si>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</si>
  <si>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</si>
  <si>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</si>
  <si>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</si>
  <si>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</si>
  <si>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</si>
  <si>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</si>
  <si>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</si>
  <si>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</si>
  <si>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</si>
  <si>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</si>
  <si>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</si>
  <si>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</si>
  <si>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</si>
  <si>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</si>
  <si>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</si>
  <si>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</si>
  <si>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</si>
  <si>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</si>
  <si>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</si>
  <si>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</si>
  <si>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</si>
  <si>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</si>
  <si>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</si>
  <si>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</si>
  <si>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</si>
  <si>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</si>
  <si>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</si>
  <si>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</si>
  <si>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</si>
  <si>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</si>
  <si>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</si>
  <si>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</si>
  <si>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</si>
  <si>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</si>
  <si>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</si>
  <si>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</si>
  <si>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</si>
  <si>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</si>
  <si>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</si>
  <si>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</si>
  <si>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</si>
  <si>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</si>
  <si>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</si>
  <si>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</si>
  <si>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</si>
  <si>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</si>
  <si>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</si>
  <si>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</si>
  <si>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</si>
  <si>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</si>
  <si>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</si>
  <si>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</si>
  <si>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</si>
  <si>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</si>
  <si>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</si>
  <si>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</si>
  <si>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</si>
  <si>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</si>
  <si>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</si>
  <si>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</si>
  <si>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</si>
  <si>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</si>
  <si>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</si>
  <si>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</si>
  <si>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</si>
  <si>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</si>
  <si>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</si>
  <si>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</si>
  <si>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</si>
  <si>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</si>
  <si>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</si>
  <si>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</si>
  <si>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</si>
  <si>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</si>
  <si>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</si>
  <si>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</si>
  <si>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</si>
  <si>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</si>
  <si>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</si>
  <si>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</si>
  <si>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</si>
  <si>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</si>
  <si>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</si>
  <si>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</si>
  <si>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</si>
  <si>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</si>
  <si>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</si>
  <si>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</si>
  <si>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</si>
  <si>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</si>
  <si>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</si>
  <si>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</si>
  <si>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</si>
  <si>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</si>
  <si>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</si>
  <si>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</si>
  <si>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</si>
  <si>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</si>
  <si>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</si>
  <si>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</si>
  <si>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</si>
  <si>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</si>
  <si>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</si>
  <si>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</si>
  <si>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</si>
  <si>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</si>
  <si>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</si>
  <si>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</si>
  <si>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</si>
  <si>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</si>
  <si>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</si>
  <si>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</si>
  <si>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</si>
  <si>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</si>
  <si>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</si>
  <si>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</si>
  <si>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</si>
  <si>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</si>
  <si>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</si>
  <si>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</si>
  <si>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</si>
  <si>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</si>
  <si>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</si>
  <si>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</si>
  <si>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</si>
  <si>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</si>
  <si>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</si>
  <si>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</si>
  <si>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</si>
  <si>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</si>
  <si>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</si>
  <si>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</si>
  <si>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</si>
  <si>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</si>
  <si>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</si>
  <si>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</si>
  <si>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</si>
  <si>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</si>
  <si>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</si>
  <si>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</si>
  <si>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</si>
  <si>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</si>
  <si>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</si>
  <si>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</si>
  <si>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</si>
  <si>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</si>
  <si>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</si>
  <si>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</si>
  <si>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</si>
  <si>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</si>
  <si>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</si>
  <si>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</si>
  <si>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</si>
  <si>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</si>
  <si>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</si>
  <si>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</si>
  <si>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</si>
  <si>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</si>
  <si>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</si>
  <si>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</si>
  <si>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</si>
  <si>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</si>
  <si>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</si>
  <si>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</si>
  <si>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</si>
  <si>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</si>
  <si>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</si>
  <si>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</si>
  <si>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</si>
  <si>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</si>
  <si>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</si>
  <si>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</si>
  <si>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</si>
  <si>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</si>
  <si>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</si>
  <si>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</si>
  <si>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</si>
  <si>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</si>
  <si>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</si>
  <si>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</si>
  <si>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</si>
  <si>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</si>
  <si>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</si>
  <si>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</si>
  <si>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</si>
  <si>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</si>
  <si>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</si>
  <si>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</si>
  <si>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</si>
  <si>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</si>
  <si>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</si>
  <si>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</si>
  <si>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</si>
  <si>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</si>
  <si>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</si>
  <si>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</si>
  <si>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</si>
  <si>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</si>
  <si>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</si>
  <si>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</si>
  <si>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</si>
  <si>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</si>
  <si>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</si>
  <si>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</si>
  <si>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</si>
  <si>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</si>
  <si>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</si>
  <si>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</si>
  <si>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</si>
  <si>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</si>
  <si>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</si>
  <si>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</si>
  <si>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</si>
  <si>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</si>
  <si>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</si>
  <si>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</si>
  <si>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</si>
  <si>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</si>
  <si>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</si>
  <si>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</si>
  <si>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</si>
  <si>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</si>
  <si>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</si>
  <si>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</si>
  <si>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</si>
  <si>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</si>
  <si>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</si>
  <si>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</si>
  <si>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</si>
  <si>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</si>
  <si>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</si>
  <si>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</si>
  <si>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</si>
  <si>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</si>
  <si>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</si>
  <si>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</si>
  <si>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</si>
  <si>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</si>
  <si>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</si>
  <si>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</si>
  <si>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</si>
  <si>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</si>
  <si>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</si>
  <si>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</si>
  <si>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</si>
  <si>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</si>
  <si>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</si>
  <si>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</si>
  <si>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</si>
  <si>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</si>
  <si>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</si>
  <si>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</si>
  <si>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</si>
  <si>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</si>
  <si>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</si>
  <si>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</si>
  <si>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</si>
  <si>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</si>
  <si>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</si>
  <si>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</si>
  <si>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</si>
  <si>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</si>
  <si>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</si>
  <si>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</si>
  <si>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</si>
  <si>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</si>
  <si>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</si>
  <si>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</si>
  <si>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</si>
  <si>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</si>
  <si>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</si>
  <si>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</si>
  <si>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</si>
  <si>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</si>
  <si>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</si>
  <si>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</si>
  <si>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</si>
  <si>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</si>
  <si>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</si>
  <si>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</si>
  <si>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</si>
  <si>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</si>
  <si>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</si>
  <si>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</si>
  <si>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</si>
  <si>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</si>
  <si>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</si>
  <si>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</si>
  <si>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</si>
  <si>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</si>
  <si>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</si>
  <si>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</si>
  <si>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</si>
  <si>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</si>
  <si>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</si>
  <si>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</si>
  <si>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</si>
  <si>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</si>
  <si>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</si>
  <si>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</si>
  <si>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</si>
  <si>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</si>
  <si>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</si>
  <si>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</si>
  <si>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</si>
  <si>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</si>
  <si>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</si>
  <si>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</si>
  <si>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</si>
  <si>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</si>
  <si>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</si>
  <si>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</si>
  <si>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</si>
  <si>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</si>
  <si>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</si>
  <si>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</si>
  <si>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</si>
  <si>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</si>
  <si>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</si>
  <si>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</si>
  <si>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</si>
  <si>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</si>
  <si>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</si>
  <si>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</si>
  <si>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</si>
  <si>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</si>
  <si>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</si>
  <si>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</si>
  <si>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</si>
  <si>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</si>
  <si>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</si>
  <si>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</si>
  <si>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</si>
  <si>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</si>
  <si>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</si>
  <si>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</si>
  <si>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</si>
  <si>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</si>
  <si>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</si>
  <si>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</si>
  <si>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</si>
  <si>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</si>
  <si>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</si>
  <si>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</si>
  <si>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</si>
  <si>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</si>
  <si>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</si>
  <si>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</si>
  <si>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</si>
  <si>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</si>
  <si>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</si>
  <si>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</si>
  <si>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</si>
  <si>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</si>
  <si>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</si>
  <si>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</si>
  <si>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</si>
  <si>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</si>
  <si>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</si>
  <si>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</si>
  <si>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</si>
  <si>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</si>
  <si>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</si>
  <si>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</si>
  <si>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</si>
  <si>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</si>
  <si>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</si>
  <si>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</si>
  <si>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</si>
  <si>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</si>
  <si>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</si>
  <si>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</si>
  <si>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</si>
  <si>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</si>
  <si>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</si>
  <si>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</si>
  <si>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</si>
  <si>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</si>
  <si>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</si>
  <si>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</si>
  <si>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</si>
  <si>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</si>
  <si>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</si>
  <si>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</si>
  <si>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</si>
  <si>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</si>
  <si>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</si>
  <si>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</si>
  <si>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</si>
  <si>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</si>
  <si>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</si>
  <si>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</si>
  <si>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</si>
  <si>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</si>
  <si>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</si>
  <si>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</si>
  <si>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</si>
  <si>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</si>
  <si>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</si>
  <si>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</si>
  <si>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</si>
  <si>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</si>
  <si>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</si>
  <si>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</si>
  <si>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</si>
  <si>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</si>
  <si>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</si>
  <si>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</si>
  <si>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</si>
  <si>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</si>
  <si>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</si>
  <si>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</si>
  <si>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</si>
  <si>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</si>
  <si>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</si>
  <si>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</si>
  <si>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</si>
  <si>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</si>
  <si>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</si>
  <si>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</si>
  <si>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</si>
  <si>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</si>
  <si>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</si>
  <si>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</si>
  <si>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</si>
  <si>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</si>
  <si>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</si>
  <si>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</si>
  <si>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</si>
  <si>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</si>
  <si>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</si>
  <si>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</si>
  <si>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</si>
  <si>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</si>
  <si>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</si>
  <si>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</si>
  <si>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</si>
  <si>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</si>
  <si>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</si>
  <si>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</si>
  <si>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</si>
  <si>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</si>
  <si>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</si>
  <si>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</si>
  <si>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</si>
  <si>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</si>
  <si>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</si>
  <si>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</si>
  <si>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</si>
  <si>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</si>
  <si>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</si>
  <si>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</si>
  <si>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</si>
  <si>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</si>
  <si>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</si>
  <si>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</si>
  <si>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</si>
  <si>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</si>
  <si>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</si>
  <si>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</si>
  <si>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</si>
  <si>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</si>
  <si>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</si>
  <si>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</si>
  <si>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</si>
  <si>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</si>
  <si>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</si>
  <si>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</si>
  <si>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</si>
  <si>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</si>
  <si>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</si>
  <si>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</si>
  <si>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</si>
  <si>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</si>
  <si>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</si>
  <si>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</si>
  <si>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</si>
  <si>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</si>
  <si>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</si>
  <si>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</si>
  <si>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</si>
  <si>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</si>
  <si>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</si>
  <si>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</si>
  <si>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</si>
  <si>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</si>
  <si>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</si>
  <si>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</si>
  <si>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</si>
  <si>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</si>
  <si>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</si>
  <si>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</si>
  <si>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</si>
  <si>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</si>
  <si>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</si>
  <si>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</si>
  <si>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</si>
  <si>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</si>
  <si>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</si>
  <si>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</si>
  <si>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</si>
  <si>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</si>
  <si>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</si>
  <si>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</si>
  <si>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</si>
  <si>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</si>
  <si>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</si>
  <si>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</si>
  <si>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</si>
  <si>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</si>
  <si>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</si>
  <si>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</si>
  <si>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</si>
  <si>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</si>
  <si>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</si>
  <si>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</si>
  <si>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</si>
  <si>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</si>
  <si>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</si>
  <si>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</si>
  <si>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</si>
  <si>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</si>
  <si>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</si>
  <si>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</si>
  <si>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</si>
  <si>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</si>
  <si>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</si>
  <si>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</si>
  <si>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</si>
  <si>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</si>
  <si>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</si>
  <si>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</si>
  <si>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</si>
  <si>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</si>
  <si>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</si>
  <si>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</si>
  <si>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</si>
  <si>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</si>
  <si>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</si>
  <si>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</si>
  <si>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</si>
  <si>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</si>
  <si>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</si>
  <si>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</si>
  <si>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</si>
  <si>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</si>
  <si>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</si>
  <si>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</si>
  <si>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</si>
  <si>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</si>
  <si>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</si>
  <si>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</si>
  <si>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</si>
  <si>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</si>
  <si>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</si>
  <si>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</si>
  <si>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</si>
  <si>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</si>
  <si>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</si>
  <si>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</si>
  <si>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</si>
  <si>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</si>
  <si>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</si>
  <si>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</si>
  <si>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</si>
  <si>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</si>
  <si>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</si>
  <si>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</si>
  <si>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</si>
  <si>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</si>
  <si>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</si>
  <si>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</si>
  <si>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</si>
  <si>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</si>
  <si>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</si>
  <si>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</si>
  <si>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</si>
  <si>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</si>
  <si>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</si>
  <si>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</si>
  <si>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</si>
  <si>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</si>
  <si>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</si>
  <si>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</si>
  <si>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</si>
  <si>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</si>
  <si>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</si>
  <si>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</si>
  <si>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</si>
  <si>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</si>
  <si>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</si>
  <si>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</si>
  <si>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</si>
  <si>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</si>
  <si>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</si>
  <si>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</si>
  <si>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</si>
  <si>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</si>
  <si>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</si>
  <si>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</si>
  <si>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</si>
  <si>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</si>
  <si>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</si>
  <si>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</si>
  <si>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</si>
  <si>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</si>
  <si>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</si>
  <si>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</si>
  <si>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</si>
  <si>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</si>
  <si>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</si>
  <si>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</si>
  <si>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</si>
  <si>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</si>
  <si>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</si>
  <si>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</si>
  <si>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</si>
  <si>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</si>
  <si>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</si>
  <si>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</si>
  <si>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</si>
  <si>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</si>
  <si>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</si>
  <si>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</si>
  <si>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</si>
  <si>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</si>
  <si>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</si>
  <si>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</si>
  <si>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</si>
  <si>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</si>
  <si>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</si>
  <si>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</si>
  <si>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</si>
  <si>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</si>
  <si>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</si>
  <si>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</si>
  <si>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</si>
  <si>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</si>
  <si>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</si>
  <si>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</si>
  <si>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</si>
  <si>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</si>
  <si>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</si>
  <si>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</si>
  <si>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</si>
  <si>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</si>
  <si>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</si>
  <si>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</si>
  <si>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</si>
  <si>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</si>
  <si>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</si>
  <si>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</si>
  <si>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</si>
  <si>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</si>
  <si>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</si>
  <si>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</si>
  <si>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</si>
  <si>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</si>
  <si>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</si>
  <si>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</si>
  <si>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</si>
  <si>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</si>
  <si>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</si>
  <si>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</si>
  <si>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</si>
  <si>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</si>
  <si>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</si>
  <si>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</si>
  <si>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</si>
  <si>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</si>
  <si>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</si>
  <si>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</si>
  <si>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</si>
  <si>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</si>
  <si>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</si>
  <si>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</si>
  <si>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</si>
  <si>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</si>
  <si>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</si>
  <si>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</si>
  <si>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</si>
  <si>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</si>
  <si>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</si>
  <si>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</si>
  <si>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</si>
  <si>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</si>
  <si>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</si>
  <si>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</si>
  <si>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</si>
  <si>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</si>
  <si>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</si>
  <si>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</si>
  <si>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</si>
  <si>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</si>
  <si>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</si>
  <si>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</si>
  <si>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</si>
  <si>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</si>
  <si>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</si>
  <si>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</si>
  <si>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</si>
  <si>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</si>
  <si>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</si>
  <si>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</si>
  <si>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</si>
  <si>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</si>
  <si>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</si>
  <si>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</si>
  <si>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</si>
  <si>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</si>
  <si>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</si>
  <si>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</si>
  <si>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</si>
  <si>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</si>
  <si>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</si>
  <si>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</si>
  <si>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</si>
  <si>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</si>
  <si>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</si>
  <si>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</si>
  <si>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</si>
  <si>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</si>
  <si>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</si>
  <si>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</si>
  <si>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</si>
  <si>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</si>
  <si>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</si>
  <si>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</si>
  <si>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</si>
  <si>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</si>
  <si>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</si>
  <si>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</si>
  <si>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</si>
  <si>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</si>
  <si>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</si>
  <si>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</si>
  <si>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</si>
  <si>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</si>
  <si>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</si>
  <si>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</si>
  <si>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</si>
  <si>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</si>
  <si>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</si>
  <si>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</si>
  <si>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</si>
  <si>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</si>
  <si>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</si>
  <si>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</si>
  <si>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</si>
  <si>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</si>
  <si>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</si>
  <si>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</si>
  <si>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</si>
  <si>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</si>
  <si>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</si>
  <si>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</si>
  <si>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</si>
  <si>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</si>
  <si>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</si>
  <si>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</si>
  <si>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</si>
  <si>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</si>
  <si>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</si>
  <si>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</si>
  <si>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</si>
  <si>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</si>
  <si>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</si>
  <si>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</si>
  <si>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</si>
  <si>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</si>
  <si>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</si>
  <si>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</si>
  <si>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</si>
  <si>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</si>
  <si>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</si>
  <si>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</si>
  <si>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</si>
  <si>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</si>
  <si>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</si>
  <si>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</si>
  <si>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</si>
  <si>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</si>
  <si>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</si>
  <si>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</si>
  <si>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</si>
  <si>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</si>
  <si>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</si>
  <si>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</si>
  <si>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</si>
  <si>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</si>
  <si>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</si>
  <si>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</si>
  <si>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</si>
  <si>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</si>
  <si>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</si>
  <si>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</si>
  <si>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</si>
  <si>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</si>
  <si>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</si>
  <si>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</si>
  <si>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</si>
  <si>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</si>
  <si>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</si>
  <si>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</si>
  <si>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</si>
  <si>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</si>
  <si>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</si>
  <si>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</si>
  <si>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</si>
  <si>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</si>
  <si>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</si>
  <si>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</si>
  <si>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</si>
  <si>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</si>
  <si>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</si>
  <si>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</si>
  <si>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</si>
  <si>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</si>
  <si>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</si>
  <si>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</si>
  <si>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</si>
  <si>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</si>
  <si>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</si>
  <si>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</si>
  <si>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</si>
  <si>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</si>
  <si>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</si>
  <si>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</si>
  <si>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</si>
  <si>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</si>
  <si>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</si>
  <si>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</si>
  <si>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</si>
  <si>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</si>
  <si>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</si>
  <si>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</si>
  <si>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</si>
  <si>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</si>
  <si>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</si>
  <si>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</si>
  <si>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</si>
  <si>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</si>
  <si>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</si>
  <si>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</si>
  <si>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</si>
  <si>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</si>
  <si>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</si>
  <si>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</si>
  <si>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</si>
  <si>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</si>
  <si>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</si>
  <si>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</si>
  <si>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</si>
  <si>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</si>
  <si>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</si>
  <si>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</si>
  <si>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</si>
  <si>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</si>
  <si>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</si>
  <si>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</si>
  <si>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</si>
  <si>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</si>
  <si>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</si>
  <si>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</si>
  <si>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</si>
  <si>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</si>
  <si>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</si>
  <si>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</si>
  <si>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</si>
  <si>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</si>
  <si>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</si>
  <si>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</si>
  <si>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</si>
  <si>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</si>
  <si>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</si>
  <si>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</si>
  <si>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</si>
  <si>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</si>
  <si>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</si>
  <si>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</si>
  <si>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</si>
  <si>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</si>
  <si>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</si>
  <si>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</si>
  <si>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</si>
  <si>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</si>
  <si>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</si>
  <si>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</si>
  <si>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</si>
  <si>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</si>
  <si>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</si>
  <si>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</si>
  <si>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</si>
  <si>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</si>
  <si>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</si>
  <si>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</si>
  <si>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</si>
  <si>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</si>
  <si>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</si>
  <si>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</si>
  <si>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</si>
  <si>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</si>
  <si>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</si>
  <si>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</si>
  <si>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</si>
  <si>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</si>
  <si>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</si>
  <si>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</si>
  <si>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</si>
  <si>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</si>
  <si>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</si>
  <si>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</si>
  <si>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</si>
  <si>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</si>
  <si>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</si>
  <si>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</si>
  <si>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</si>
  <si>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</si>
  <si>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</si>
  <si>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</si>
  <si>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</si>
  <si>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</si>
  <si>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</si>
  <si>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</si>
  <si>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</si>
  <si>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</si>
  <si>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</si>
  <si>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</si>
  <si>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</si>
  <si>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</si>
  <si>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</si>
  <si>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</si>
  <si>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</si>
  <si>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</si>
  <si>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</si>
  <si>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</si>
  <si>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</si>
  <si>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</si>
  <si>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</si>
  <si>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</si>
  <si>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</si>
  <si>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</si>
  <si>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</si>
  <si>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</si>
  <si>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</si>
  <si>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</si>
  <si>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</si>
  <si>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</si>
  <si>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</si>
  <si>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</si>
  <si>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</si>
  <si>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</si>
  <si>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</si>
  <si>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</si>
  <si>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</si>
  <si>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</si>
  <si>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</si>
  <si>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</si>
  <si>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</si>
  <si>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</si>
  <si>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</si>
  <si>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</si>
  <si>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</si>
  <si>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</si>
  <si>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</si>
  <si>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</si>
  <si>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</si>
  <si>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</si>
  <si>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</si>
  <si>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</si>
  <si>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</si>
  <si>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</si>
  <si>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</si>
  <si>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</si>
  <si>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</si>
  <si>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</si>
  <si>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</si>
  <si>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</si>
  <si>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</si>
  <si>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</si>
  <si>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</si>
  <si>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</si>
  <si>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</si>
  <si>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</si>
  <si>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</si>
  <si>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</si>
  <si>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</si>
  <si>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</si>
  <si>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</si>
  <si>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</si>
  <si>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</si>
  <si>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</si>
  <si>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</si>
  <si>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</si>
  <si>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</si>
  <si>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</si>
  <si>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</si>
  <si>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</si>
  <si>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</si>
  <si>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</si>
  <si>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</si>
  <si>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</si>
  <si>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</si>
  <si>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</si>
  <si>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</si>
  <si>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</si>
  <si>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</si>
  <si>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</si>
  <si>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</si>
  <si>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</si>
  <si>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</si>
  <si>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</si>
  <si>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</si>
  <si>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</si>
  <si>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</si>
  <si>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</si>
  <si>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</si>
  <si>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</si>
  <si>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</si>
  <si>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</si>
  <si>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</si>
  <si>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</si>
  <si>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</si>
  <si>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</si>
  <si>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</si>
  <si>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</si>
  <si>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</si>
  <si>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</si>
  <si>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</si>
  <si>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</si>
  <si>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</si>
  <si>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</si>
  <si>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</si>
  <si>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</si>
  <si>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</si>
  <si>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</si>
  <si>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</si>
  <si>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</si>
  <si>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</si>
  <si>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</si>
  <si>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</si>
  <si>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</si>
  <si>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</si>
  <si>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</si>
  <si>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</si>
  <si>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</si>
  <si>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</si>
  <si>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</si>
  <si>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</si>
  <si>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</si>
  <si>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</si>
  <si>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</si>
  <si>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</si>
  <si>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</si>
  <si>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</si>
  <si>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</si>
  <si>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</si>
  <si>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</si>
  <si>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</si>
  <si>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</si>
  <si>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</si>
  <si>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</si>
  <si>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</si>
  <si>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</si>
  <si>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</si>
  <si>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</si>
  <si>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</si>
  <si>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</si>
  <si>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</si>
  <si>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</si>
  <si>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</si>
  <si>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</si>
  <si>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</si>
  <si>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</si>
  <si>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</si>
  <si>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</si>
  <si>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</si>
  <si>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</si>
  <si>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</si>
  <si>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</si>
  <si>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</si>
  <si>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</si>
  <si>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</si>
  <si>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</si>
  <si>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</si>
  <si>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</si>
  <si>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</si>
  <si>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</si>
  <si>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</si>
  <si>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</si>
  <si>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</si>
  <si>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</si>
  <si>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</si>
  <si>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</si>
  <si>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</si>
  <si>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</si>
  <si>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</si>
  <si>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</si>
  <si>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</si>
  <si>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</si>
  <si>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</si>
  <si>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</si>
  <si>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</si>
  <si>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</si>
  <si>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</si>
  <si>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</si>
  <si>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</si>
  <si>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</si>
  <si>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</si>
  <si>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</si>
  <si>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</si>
  <si>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</si>
  <si>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</si>
  <si>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</si>
  <si>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</si>
  <si>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</si>
  <si>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</si>
  <si>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</si>
  <si>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</si>
  <si>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</si>
  <si>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</si>
  <si>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</si>
  <si>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</si>
  <si>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</si>
  <si>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</si>
  <si>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</si>
  <si>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</si>
  <si>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</si>
  <si>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</si>
  <si>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</si>
  <si>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</si>
  <si>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</si>
  <si>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</si>
  <si>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</si>
  <si>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</si>
  <si>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</si>
  <si>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</si>
  <si>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</si>
  <si>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</si>
  <si>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</si>
  <si>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</si>
  <si>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</si>
  <si>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</si>
  <si>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</si>
  <si>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</si>
  <si>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</si>
  <si>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</si>
  <si>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</si>
  <si>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</si>
  <si>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</si>
  <si>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</si>
  <si>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</si>
  <si>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</si>
  <si>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</si>
  <si>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</si>
  <si>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</si>
  <si>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</si>
  <si>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</si>
  <si>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</si>
  <si>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</si>
  <si>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</si>
  <si>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</si>
  <si>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</si>
  <si>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</si>
  <si>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</si>
  <si>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</si>
  <si>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</si>
  <si>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</si>
  <si>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</si>
  <si>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</si>
  <si>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</si>
  <si>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</si>
  <si>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</si>
  <si>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</si>
  <si>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</si>
  <si>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</si>
  <si>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</si>
  <si>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</si>
  <si>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</si>
  <si>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</si>
  <si>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</si>
  <si>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</si>
  <si>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</si>
  <si>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</si>
  <si>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</si>
  <si>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</si>
  <si>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</si>
  <si>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</si>
  <si>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</si>
  <si>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</si>
  <si>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</si>
  <si>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</si>
  <si>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</si>
  <si>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</si>
  <si>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</si>
  <si>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</si>
  <si>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</si>
  <si>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</si>
  <si>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</si>
  <si>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</si>
  <si>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</si>
  <si>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</si>
  <si>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</si>
  <si>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</si>
  <si>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</si>
  <si>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</si>
  <si>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</si>
  <si>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</si>
  <si>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</si>
  <si>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</si>
  <si>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</si>
  <si>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</si>
  <si>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</si>
  <si>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</si>
  <si>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</si>
  <si>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</si>
  <si>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</si>
  <si>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</si>
  <si>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</si>
  <si>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</si>
  <si>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</si>
  <si>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</si>
  <si>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</si>
  <si>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</si>
  <si>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</si>
  <si>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</si>
  <si>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</si>
  <si>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</si>
  <si>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</si>
  <si>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</si>
  <si>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</si>
  <si>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</si>
  <si>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</si>
  <si>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</si>
  <si>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</si>
  <si>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</si>
  <si>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</si>
  <si>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</si>
  <si>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</si>
  <si>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</si>
  <si>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</si>
  <si>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</si>
  <si>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</si>
  <si>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</si>
  <si>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</si>
  <si>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</si>
  <si>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</si>
  <si>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</si>
  <si>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</si>
  <si>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</si>
  <si>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</si>
  <si>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</si>
  <si>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</si>
  <si>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</si>
  <si>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</si>
  <si>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</si>
  <si>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</si>
  <si>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</si>
  <si>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</si>
  <si>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</si>
  <si>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</si>
  <si>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</si>
  <si>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</si>
  <si>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</si>
  <si>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</si>
  <si>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</si>
  <si>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</si>
  <si>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</si>
  <si>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</si>
  <si>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</si>
  <si>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</si>
  <si>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</si>
  <si>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</si>
  <si>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</si>
  <si>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</si>
  <si>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</si>
  <si>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</si>
  <si>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</si>
  <si>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</si>
  <si>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</si>
  <si>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</si>
  <si>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</si>
  <si>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</si>
  <si>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</si>
  <si>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</si>
  <si>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</si>
  <si>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</si>
  <si>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</si>
  <si>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</si>
  <si>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</si>
  <si>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</si>
  <si>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</si>
  <si>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</si>
  <si>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</si>
  <si>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</si>
  <si>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</si>
  <si>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</si>
  <si>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</si>
  <si>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</si>
  <si>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</si>
  <si>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</si>
  <si>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</si>
  <si>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</si>
  <si>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</si>
  <si>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</si>
  <si>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</si>
  <si>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</si>
  <si>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</si>
  <si>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</si>
  <si>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</si>
  <si>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</si>
  <si>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</si>
  <si>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</si>
  <si>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</si>
  <si>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</si>
  <si>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</si>
  <si>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</si>
  <si>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</si>
  <si>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</si>
  <si>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</si>
  <si>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</si>
  <si>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</si>
  <si>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</si>
  <si>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</si>
  <si>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</si>
  <si>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</si>
  <si>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</si>
  <si>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</si>
  <si>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</si>
  <si>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</si>
  <si>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</si>
  <si>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</si>
  <si>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</si>
  <si>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</si>
  <si>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</si>
  <si>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</si>
  <si>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</si>
  <si>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</si>
  <si>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</si>
  <si>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</si>
  <si>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</si>
  <si>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</si>
  <si>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</si>
  <si>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</si>
  <si>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</si>
  <si>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</si>
  <si>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</si>
  <si>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</si>
  <si>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</si>
  <si>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</si>
  <si>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</si>
  <si>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</si>
  <si>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</si>
  <si>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</si>
  <si>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</si>
  <si>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</si>
  <si>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</si>
  <si>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</si>
  <si>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</si>
  <si>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</si>
  <si>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</si>
  <si>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</si>
  <si>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</si>
  <si>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</si>
  <si>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</si>
  <si>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</si>
  <si>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</si>
  <si>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</si>
  <si>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</si>
  <si>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</si>
  <si>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</si>
  <si>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</si>
  <si>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</si>
  <si>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</si>
  <si>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</si>
  <si>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</si>
  <si>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</si>
  <si>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</si>
  <si>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</si>
  <si>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</si>
  <si>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</si>
  <si>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</si>
  <si>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</si>
  <si>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</si>
  <si>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</si>
  <si>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</si>
  <si>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</si>
  <si>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</si>
  <si>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</si>
  <si>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</si>
  <si>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</si>
  <si>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</si>
  <si>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</si>
  <si>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</si>
  <si>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</si>
  <si>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</si>
  <si>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</si>
  <si>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</si>
  <si>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</si>
  <si>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</si>
  <si>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</si>
  <si>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</si>
  <si>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</si>
  <si>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</si>
  <si>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</si>
  <si>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</si>
  <si>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</si>
  <si>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</si>
  <si>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</si>
  <si>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</si>
  <si>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</si>
  <si>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</si>
  <si>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</si>
  <si>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</si>
  <si>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</si>
  <si>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</si>
  <si>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</si>
  <si>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</si>
  <si>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</si>
  <si>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</si>
  <si>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</si>
  <si>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</si>
  <si>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</si>
  <si>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</si>
  <si>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</si>
  <si>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</si>
  <si>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</si>
  <si>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</si>
  <si>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</si>
  <si>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</si>
  <si>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</si>
  <si>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</si>
  <si>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</si>
  <si>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</si>
  <si>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</si>
  <si>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</si>
  <si>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</si>
  <si>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</si>
  <si>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</si>
  <si>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</si>
  <si>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</si>
  <si>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</si>
  <si>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</si>
  <si>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</si>
  <si>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</si>
  <si>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</si>
  <si>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</si>
  <si>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</si>
  <si>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</si>
  <si>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</si>
  <si>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</si>
  <si>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</si>
  <si>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</si>
  <si>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</si>
  <si>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</si>
  <si>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</si>
  <si>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</si>
  <si>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</si>
  <si>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</si>
  <si>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</si>
  <si>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</si>
  <si>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</si>
  <si>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</si>
  <si>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</si>
  <si>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</si>
  <si>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</si>
  <si>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</si>
  <si>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</si>
  <si>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</si>
  <si>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</si>
  <si>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</si>
  <si>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</si>
  <si>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</si>
  <si>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</si>
  <si>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</si>
  <si>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</si>
  <si>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</si>
  <si>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</si>
  <si>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</si>
  <si>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</si>
  <si>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</si>
  <si>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</si>
  <si>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</si>
  <si>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</si>
  <si>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</si>
  <si>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</si>
  <si>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</si>
  <si>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</si>
  <si>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</si>
  <si>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</si>
  <si>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</si>
  <si>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</si>
  <si>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</si>
  <si>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</si>
  <si>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</si>
  <si>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</si>
  <si>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</si>
  <si>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</si>
  <si>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</si>
  <si>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</si>
  <si>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</si>
  <si>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</si>
  <si>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</si>
  <si>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</si>
  <si>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</si>
  <si>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</si>
  <si>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</si>
  <si>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</si>
  <si>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</si>
  <si>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</si>
  <si>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</si>
  <si>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</si>
  <si>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</si>
  <si>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</si>
  <si>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</si>
  <si>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</si>
  <si>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</si>
  <si>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</si>
  <si>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</si>
  <si>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</si>
  <si>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</si>
  <si>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</si>
  <si>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</si>
  <si>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</si>
  <si>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</si>
  <si>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</si>
  <si>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</si>
  <si>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</si>
  <si>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</si>
  <si>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</si>
  <si>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</si>
  <si>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</si>
  <si>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</si>
  <si>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</si>
  <si>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</si>
  <si>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</si>
  <si>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</si>
  <si>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</si>
  <si>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</si>
  <si>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</si>
  <si>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</si>
  <si>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</si>
  <si>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</si>
  <si>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</si>
  <si>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</si>
  <si>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</si>
  <si>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</si>
  <si>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</si>
  <si>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</si>
  <si>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</si>
  <si>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</si>
  <si>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</si>
  <si>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</si>
  <si>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</si>
  <si>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</si>
  <si>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</si>
  <si>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</si>
  <si>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</si>
  <si>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</si>
  <si>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</si>
  <si>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</si>
  <si>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</si>
  <si>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</si>
  <si>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</si>
  <si>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</si>
  <si>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</si>
  <si>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</si>
  <si>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</si>
  <si>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</si>
  <si>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</si>
  <si>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</si>
  <si>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</si>
  <si>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</si>
  <si>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</si>
  <si>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</si>
  <si>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</si>
  <si>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</si>
  <si>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</si>
  <si>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</si>
  <si>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</si>
  <si>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</si>
  <si>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</si>
  <si>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</si>
  <si>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</si>
  <si>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</si>
  <si>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</si>
  <si>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</si>
  <si>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</si>
  <si>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</si>
  <si>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</si>
  <si>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</si>
  <si>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</si>
  <si>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</si>
  <si>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</si>
  <si>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</si>
  <si>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</si>
  <si>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</si>
  <si>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</si>
  <si>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</si>
  <si>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</si>
  <si>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</si>
  <si>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</si>
  <si>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</si>
  <si>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</si>
  <si>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</si>
  <si>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</si>
  <si>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</si>
  <si>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</si>
  <si>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</si>
  <si>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</si>
  <si>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</si>
  <si>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</si>
  <si>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</si>
  <si>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</si>
  <si>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</si>
  <si>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</si>
  <si>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</si>
  <si>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</si>
  <si>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</si>
  <si>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</si>
  <si>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</si>
  <si>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</si>
  <si>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</si>
  <si>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</si>
  <si>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</si>
  <si>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</si>
  <si>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</si>
  <si>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</si>
  <si>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</si>
  <si>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</si>
  <si>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</si>
  <si>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</si>
  <si>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</si>
  <si>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</si>
  <si>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</si>
  <si>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</si>
  <si>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</si>
  <si>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</si>
  <si>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</si>
  <si>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</si>
  <si>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</si>
  <si>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</si>
  <si>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</si>
  <si>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</si>
  <si>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</si>
  <si>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</si>
  <si>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</si>
  <si>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</si>
  <si>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</si>
  <si>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</si>
  <si>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</si>
  <si>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</si>
  <si>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</si>
  <si>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</si>
  <si>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</si>
  <si>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</si>
  <si>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</si>
  <si>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</si>
  <si>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</si>
  <si>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</si>
  <si>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</si>
  <si>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</si>
  <si>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</si>
  <si>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</si>
  <si>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</si>
  <si>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</si>
  <si>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</si>
  <si>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</si>
  <si>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</si>
  <si>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</si>
  <si>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</si>
  <si>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</si>
  <si>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</si>
  <si>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</si>
  <si>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</si>
  <si>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</si>
  <si>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</si>
  <si>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</si>
  <si>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</si>
  <si>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</si>
  <si>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</si>
  <si>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</si>
  <si>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</si>
  <si>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</si>
  <si>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</si>
  <si>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</si>
  <si>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</si>
  <si>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</si>
  <si>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</si>
  <si>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</si>
  <si>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</si>
  <si>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</si>
  <si>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</si>
  <si>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</si>
  <si>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</si>
  <si>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</si>
  <si>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</si>
  <si>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</si>
  <si>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</si>
  <si>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</si>
  <si>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</si>
  <si>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</si>
  <si>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</si>
  <si>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</si>
  <si>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</si>
  <si>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</si>
  <si>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</si>
  <si>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</si>
  <si>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</si>
  <si>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</si>
  <si>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</si>
  <si>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</si>
  <si>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</si>
  <si>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</si>
  <si>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</si>
  <si>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</si>
  <si>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</si>
  <si>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</si>
  <si>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</si>
  <si>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</si>
  <si>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</si>
  <si>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</si>
  <si>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</si>
  <si>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</si>
  <si>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</si>
  <si>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</si>
  <si>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</si>
  <si>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</si>
  <si>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</si>
  <si>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</si>
  <si>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</si>
  <si>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</si>
  <si>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</si>
  <si>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</si>
  <si>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</si>
  <si>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</si>
  <si>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</si>
  <si>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</si>
  <si>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</si>
  <si>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</si>
  <si>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</si>
  <si>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</si>
  <si>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</si>
  <si>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</si>
  <si>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</si>
  <si>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</si>
  <si>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</si>
  <si>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</si>
  <si>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</si>
  <si>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</si>
  <si>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</si>
  <si>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</si>
  <si>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</si>
  <si>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</si>
  <si>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</si>
  <si>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</si>
  <si>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</si>
  <si>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</si>
  <si>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</si>
  <si>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</si>
  <si>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</si>
  <si>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</si>
  <si>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</si>
  <si>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</si>
  <si>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</si>
  <si>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</si>
  <si>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</si>
  <si>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</si>
  <si>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</si>
  <si>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</si>
  <si>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</si>
  <si>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</si>
  <si>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</si>
  <si>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</si>
  <si>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</si>
  <si>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</si>
  <si>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</si>
  <si>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</si>
  <si>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</si>
  <si>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</si>
  <si>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</si>
  <si>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</si>
  <si>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</si>
  <si>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</si>
  <si>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</si>
  <si>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</si>
  <si>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</si>
  <si>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</si>
  <si>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</si>
  <si>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</si>
  <si>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</si>
  <si>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</si>
  <si>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</si>
  <si>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</si>
  <si>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</si>
  <si>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</si>
  <si>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</si>
  <si>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</si>
  <si>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</si>
  <si>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</si>
  <si>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</si>
  <si>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</si>
  <si>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</si>
  <si>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</si>
  <si>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</si>
  <si>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</si>
  <si>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</si>
  <si>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</si>
  <si>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</si>
  <si>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</si>
  <si>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</si>
  <si>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</si>
  <si>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</si>
  <si>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</si>
  <si>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</si>
  <si>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</si>
  <si>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</si>
  <si>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</si>
  <si>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</si>
  <si>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</si>
  <si>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</si>
  <si>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</si>
  <si>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</si>
  <si>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</si>
  <si>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</si>
  <si>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</si>
  <si>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</si>
  <si>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</si>
  <si>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</si>
  <si>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</si>
  <si>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</si>
  <si>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</si>
  <si>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</si>
  <si>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</si>
  <si>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</si>
  <si>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</si>
  <si>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</si>
  <si>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</si>
  <si>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</si>
  <si>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</si>
  <si>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</si>
  <si>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</si>
  <si>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</si>
  <si>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</si>
  <si>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</si>
  <si>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</si>
  <si>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</si>
  <si>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</si>
  <si>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</si>
  <si>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</si>
  <si>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</si>
  <si>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</si>
  <si>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</si>
  <si>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</si>
  <si>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</si>
  <si>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</si>
  <si>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</si>
  <si>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</si>
  <si>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</si>
  <si>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</si>
  <si>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</si>
  <si>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</si>
  <si>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</si>
  <si>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</si>
  <si>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</si>
  <si>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</si>
  <si>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</si>
  <si>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</si>
  <si>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</si>
  <si>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</si>
  <si>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</si>
  <si>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</si>
  <si>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</si>
  <si>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</si>
  <si>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</si>
  <si>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</si>
  <si>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</si>
  <si>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</si>
  <si>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</si>
  <si>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</si>
  <si>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</si>
  <si>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</si>
  <si>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</si>
  <si>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</si>
  <si>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</si>
  <si>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</si>
  <si>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</si>
  <si>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</si>
  <si>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</si>
  <si>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</si>
  <si>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</si>
  <si>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</si>
  <si>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</si>
  <si>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</si>
  <si>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</si>
  <si>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</si>
  <si>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</si>
  <si>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</si>
  <si>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</si>
  <si>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</si>
  <si>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</si>
  <si>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</si>
  <si>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</si>
  <si>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</si>
  <si>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</si>
  <si>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</si>
  <si>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</si>
  <si>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</si>
  <si>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</si>
  <si>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</si>
  <si>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</si>
  <si>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</si>
  <si>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</si>
  <si>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</si>
  <si>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</si>
  <si>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</si>
  <si>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</si>
  <si>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</si>
  <si>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</si>
  <si>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</si>
  <si>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</si>
  <si>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</si>
  <si>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</si>
  <si>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</si>
  <si>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</si>
  <si>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</si>
  <si>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</si>
  <si>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</si>
  <si>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</si>
  <si>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</si>
  <si>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</si>
  <si>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</si>
  <si>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</si>
  <si>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</si>
  <si>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</si>
  <si>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</si>
  <si>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</si>
  <si>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</si>
  <si>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</si>
  <si>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</si>
  <si>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</si>
  <si>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</si>
  <si>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</si>
  <si>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</si>
  <si>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</si>
  <si>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</si>
  <si>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</si>
  <si>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</si>
  <si>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</si>
  <si>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</si>
  <si>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</si>
  <si>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</si>
  <si>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</si>
  <si>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</si>
  <si>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</si>
  <si>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</si>
  <si>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</si>
  <si>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</si>
  <si>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</si>
  <si>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</si>
  <si>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</si>
  <si>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</si>
  <si>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</si>
  <si>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</si>
  <si>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</si>
  <si>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</si>
  <si>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</si>
  <si>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</si>
  <si>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</si>
  <si>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</si>
  <si>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</si>
  <si>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</si>
  <si>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</si>
  <si>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</si>
  <si>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</si>
  <si>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</si>
  <si>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</si>
  <si>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</si>
  <si>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</si>
  <si>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</si>
  <si>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</si>
  <si>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</si>
  <si>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</si>
  <si>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</si>
  <si>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</si>
  <si>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</si>
  <si>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</si>
  <si>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</si>
  <si>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</si>
  <si>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</si>
  <si>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</si>
  <si>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</si>
  <si>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</si>
  <si>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</si>
  <si>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</si>
  <si>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</si>
  <si>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</si>
  <si>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</si>
  <si>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</si>
  <si>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</si>
  <si>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</si>
  <si>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</si>
  <si>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</si>
  <si>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</si>
  <si>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</si>
  <si>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</si>
  <si>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</si>
  <si>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</si>
  <si>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</si>
  <si>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</si>
  <si>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</si>
  <si>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</si>
  <si>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</si>
  <si>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</si>
  <si>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</si>
  <si>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</si>
  <si>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</si>
  <si>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</si>
  <si>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</si>
  <si>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</si>
  <si>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</si>
  <si>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</si>
  <si>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</si>
  <si>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</si>
  <si>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</si>
  <si>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</si>
  <si>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</si>
  <si>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</si>
  <si>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</si>
  <si>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</si>
  <si>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</si>
  <si>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</si>
  <si>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</si>
  <si>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</si>
  <si>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</si>
  <si>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</si>
  <si>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</si>
  <si>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</si>
  <si>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</si>
  <si>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</si>
  <si>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</si>
  <si>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</si>
  <si>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</si>
  <si>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</si>
  <si>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</si>
  <si>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</si>
  <si>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</si>
  <si>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</si>
  <si>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</si>
  <si>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</si>
  <si>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</si>
  <si>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</si>
  <si>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</si>
  <si>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</si>
  <si>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</si>
  <si>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</si>
  <si>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</si>
  <si>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</si>
  <si>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</si>
  <si>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</si>
  <si>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</si>
  <si>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</si>
  <si>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</si>
  <si>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</si>
  <si>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</si>
  <si>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</si>
  <si>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</si>
  <si>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</si>
  <si>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</si>
  <si>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</si>
  <si>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</si>
  <si>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</si>
  <si>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</si>
  <si>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</si>
  <si>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</si>
  <si>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</si>
  <si>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</si>
  <si>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</si>
  <si>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</si>
  <si>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</si>
  <si>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</si>
  <si>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</si>
  <si>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</si>
  <si>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</si>
  <si>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</si>
  <si>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</si>
  <si>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</si>
  <si>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</si>
  <si>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</si>
  <si>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</si>
  <si>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</si>
  <si>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</si>
  <si>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</si>
  <si>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</si>
  <si>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</si>
  <si>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</si>
  <si>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</si>
  <si>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</si>
  <si>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</si>
  <si>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</si>
  <si>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</si>
  <si>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</si>
  <si>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</si>
  <si>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</si>
  <si>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</si>
  <si>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</si>
  <si>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</si>
  <si>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</si>
  <si>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</si>
  <si>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</si>
  <si>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</si>
  <si>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</si>
  <si>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</si>
  <si>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</si>
  <si>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</si>
  <si>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</si>
  <si>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</si>
  <si>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</si>
  <si>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</si>
  <si>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</si>
  <si>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</si>
  <si>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</si>
  <si>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</si>
  <si>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</si>
  <si>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</si>
  <si>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</si>
  <si>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</si>
  <si>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</si>
  <si>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</si>
  <si>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</si>
  <si>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</si>
  <si>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</si>
  <si>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</si>
  <si>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</si>
  <si>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</si>
  <si>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</si>
  <si>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</si>
  <si>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</si>
  <si>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</si>
  <si>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</si>
  <si>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</si>
  <si>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</si>
  <si>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</si>
  <si>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</si>
  <si>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</si>
  <si>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</si>
  <si>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</si>
  <si>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</si>
  <si>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</si>
  <si>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</si>
  <si>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</si>
  <si>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</si>
  <si>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</si>
  <si>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</si>
  <si>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</si>
  <si>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</si>
  <si>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</si>
  <si>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</si>
  <si>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</si>
  <si>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</si>
  <si>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</si>
  <si>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</si>
  <si>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</si>
  <si>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</si>
  <si>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</si>
  <si>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</si>
  <si>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</si>
  <si>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</si>
  <si>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</si>
  <si>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</si>
  <si>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</si>
  <si>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</si>
  <si>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</si>
  <si>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</si>
  <si>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</si>
  <si>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</si>
  <si>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</si>
  <si>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</si>
  <si>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</si>
  <si>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</si>
  <si>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</si>
  <si>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</si>
  <si>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</si>
  <si>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</si>
  <si>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</si>
  <si>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</si>
  <si>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</si>
  <si>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</si>
  <si>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</si>
  <si>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</si>
  <si>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</si>
  <si>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</si>
  <si>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</si>
  <si>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</si>
  <si>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</si>
  <si>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</si>
  <si>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</si>
  <si>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</si>
  <si>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</si>
  <si>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</si>
  <si>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</si>
  <si>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</si>
  <si>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</si>
  <si>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</si>
  <si>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</si>
  <si>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</si>
  <si>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</si>
  <si>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</si>
  <si>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</si>
  <si>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</si>
  <si>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</si>
  <si>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</si>
  <si>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</si>
  <si>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</si>
  <si>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</si>
  <si>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</si>
  <si>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</si>
  <si>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</si>
  <si>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</si>
  <si>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</si>
  <si>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</si>
  <si>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</si>
  <si>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</si>
  <si>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</si>
  <si>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</si>
  <si>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</si>
  <si>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</si>
  <si>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</si>
  <si>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</si>
  <si>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</si>
  <si>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</si>
  <si>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</si>
  <si>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</si>
  <si>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</si>
  <si>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</si>
  <si>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</si>
  <si>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</si>
  <si>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</si>
  <si>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</si>
  <si>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</si>
  <si>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</si>
  <si>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</si>
  <si>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</si>
  <si>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</si>
  <si>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</si>
  <si>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</si>
  <si>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</si>
  <si>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</si>
  <si>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</si>
  <si>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</si>
  <si>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</si>
  <si>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</si>
  <si>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</si>
  <si>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</si>
  <si>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</si>
  <si>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</si>
  <si>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</si>
  <si>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</si>
  <si>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</si>
  <si>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</si>
  <si>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</si>
  <si>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</si>
  <si>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</si>
  <si>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</si>
  <si>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</si>
  <si>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</si>
  <si>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</si>
  <si>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</si>
  <si>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</si>
  <si>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</si>
  <si>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</si>
  <si>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</si>
  <si>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</si>
  <si>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</si>
  <si>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</si>
  <si>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</si>
  <si>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</si>
  <si>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</si>
  <si>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</si>
  <si>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</si>
  <si>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</si>
  <si>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</si>
  <si>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</si>
  <si>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</si>
  <si>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</si>
  <si>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</si>
  <si>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</si>
  <si>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</si>
  <si>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</si>
  <si>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</si>
  <si>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</si>
  <si>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</si>
  <si>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</si>
  <si>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</si>
  <si>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</si>
  <si>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</si>
  <si>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</si>
  <si>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</si>
  <si>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</si>
  <si>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</si>
  <si>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</si>
  <si>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</si>
  <si>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</si>
  <si>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</si>
  <si>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</si>
  <si>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</si>
  <si>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</si>
  <si>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</si>
  <si>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</si>
  <si>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</si>
  <si>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</si>
  <si>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</si>
  <si>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</si>
  <si>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</si>
  <si>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</si>
  <si>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</si>
  <si>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</si>
  <si>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</si>
  <si>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</si>
  <si>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</si>
  <si>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</si>
  <si>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</si>
  <si>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</si>
  <si>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</si>
  <si>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</si>
  <si>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</si>
  <si>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</si>
  <si>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</si>
  <si>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</si>
  <si>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</si>
  <si>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</si>
  <si>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</si>
  <si>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</si>
  <si>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</si>
  <si>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</si>
  <si>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</si>
  <si>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</si>
  <si>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</si>
  <si>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</si>
  <si>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</si>
  <si>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</si>
  <si>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</si>
  <si>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</si>
  <si>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</si>
  <si>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</si>
  <si>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</si>
  <si>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</si>
  <si>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</si>
  <si>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</si>
  <si>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</si>
  <si>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</si>
  <si>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</si>
  <si>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</si>
  <si>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</si>
  <si>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</si>
  <si>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</si>
  <si>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</si>
  <si>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</si>
  <si>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</si>
  <si>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</si>
  <si>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</si>
  <si>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</si>
  <si>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</si>
  <si>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</si>
  <si>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</si>
  <si>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</si>
  <si>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</si>
  <si>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</si>
  <si>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</si>
  <si>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</si>
  <si>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</si>
  <si>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</si>
  <si>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</si>
  <si>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</si>
  <si>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</si>
  <si>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</si>
  <si>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</si>
  <si>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</si>
  <si>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</si>
  <si>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</si>
  <si>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</si>
  <si>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</si>
  <si>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</si>
  <si>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</si>
  <si>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</si>
  <si>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</si>
  <si>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</si>
  <si>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</si>
  <si>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</si>
  <si>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</si>
  <si>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</si>
  <si>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</si>
  <si>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</si>
  <si>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</si>
  <si>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</si>
  <si>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</si>
  <si>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</si>
  <si>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</si>
  <si>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</si>
  <si>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</si>
  <si>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</si>
  <si>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</si>
  <si>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</si>
  <si>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</si>
  <si>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</si>
  <si>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</si>
  <si>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</si>
  <si>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</si>
  <si>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</si>
  <si>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</si>
  <si>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</si>
  <si>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</si>
  <si>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</si>
  <si>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</si>
  <si>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</si>
  <si>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</si>
  <si>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</si>
  <si>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</si>
  <si>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</si>
  <si>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</si>
  <si>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</si>
  <si>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</si>
  <si>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</si>
  <si>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</si>
  <si>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</si>
  <si>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</si>
  <si>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</si>
  <si>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</si>
  <si>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</si>
  <si>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</si>
  <si>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</si>
  <si>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</si>
  <si>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</si>
  <si>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</si>
  <si>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</si>
  <si>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</si>
  <si>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</si>
  <si>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</si>
  <si>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</si>
  <si>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</si>
  <si>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</si>
  <si>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</si>
  <si>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</si>
  <si>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</si>
  <si>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</si>
  <si>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</si>
  <si>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</si>
  <si>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</si>
  <si>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</si>
  <si>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</si>
  <si>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</si>
  <si>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</si>
  <si>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</si>
  <si>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</si>
  <si>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</si>
  <si>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</si>
  <si>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</si>
  <si>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</si>
  <si>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</si>
  <si>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</si>
  <si>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</si>
  <si>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</si>
  <si>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</si>
  <si>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</si>
  <si>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</si>
  <si>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</si>
  <si>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</si>
  <si>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</si>
  <si>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</si>
  <si>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</si>
  <si>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</si>
  <si>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</si>
  <si>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</si>
  <si>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</si>
  <si>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</si>
  <si>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</si>
  <si>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</si>
  <si>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</si>
  <si>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</si>
  <si>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</si>
  <si>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</si>
  <si>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</si>
  <si>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</si>
  <si>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</si>
  <si>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</si>
  <si>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</si>
  <si>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</si>
  <si>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</si>
  <si>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</si>
  <si>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</si>
  <si>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</si>
  <si>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</si>
  <si>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</si>
  <si>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</si>
  <si>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</si>
  <si>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</si>
  <si>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</si>
  <si>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</si>
  <si>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</si>
  <si>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</si>
  <si>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</si>
  <si>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</si>
  <si>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</si>
  <si>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</si>
  <si>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</si>
  <si>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</si>
  <si>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</si>
  <si>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</si>
  <si>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</si>
  <si>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</si>
  <si>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</si>
  <si>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</si>
  <si>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</si>
  <si>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</si>
  <si>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</si>
  <si>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</si>
  <si>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</si>
  <si>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</si>
  <si>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</si>
  <si>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</si>
  <si>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</si>
  <si>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</si>
  <si>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</si>
  <si>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</si>
  <si>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</si>
  <si>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</si>
  <si>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</si>
  <si>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</si>
  <si>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</si>
  <si>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</si>
  <si>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</si>
  <si>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</si>
  <si>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</si>
  <si>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</si>
  <si>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</si>
  <si>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</si>
  <si>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</si>
  <si>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</si>
  <si>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</si>
  <si>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</si>
  <si>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</si>
  <si>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</si>
  <si>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</si>
  <si>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</si>
  <si>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</si>
  <si>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</si>
  <si>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</si>
  <si>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</si>
  <si>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</si>
  <si>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</si>
  <si>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</si>
  <si>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</si>
  <si>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</si>
  <si>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</si>
  <si>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</si>
  <si>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</si>
  <si>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</si>
  <si>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</si>
  <si>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</si>
  <si>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</si>
  <si>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</si>
  <si>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</si>
  <si>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</si>
  <si>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</si>
  <si>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</si>
  <si>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</si>
  <si>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</si>
  <si>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</si>
  <si>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</si>
  <si>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</si>
  <si>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</si>
  <si>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</si>
  <si>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</si>
  <si>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</si>
  <si>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</si>
  <si>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</si>
  <si>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</si>
  <si>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</si>
  <si>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</si>
  <si>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</si>
  <si>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</si>
  <si>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</si>
  <si>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</si>
  <si>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</si>
  <si>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</si>
  <si>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</si>
  <si>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</si>
  <si>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</si>
  <si>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</si>
  <si>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</si>
  <si>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</si>
  <si>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</si>
  <si>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</si>
  <si>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</si>
  <si>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</si>
  <si>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</si>
  <si>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</si>
  <si>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</si>
  <si>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</si>
  <si>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</si>
  <si>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</si>
  <si>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</si>
  <si>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</si>
  <si>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</si>
  <si>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</si>
  <si>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</si>
  <si>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</si>
  <si>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</si>
  <si>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</si>
  <si>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</si>
  <si>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</si>
  <si>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</si>
  <si>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</si>
  <si>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</si>
  <si>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</si>
  <si>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</si>
  <si>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</si>
  <si>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</si>
  <si>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</si>
  <si>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</si>
  <si>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</si>
  <si>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</si>
  <si>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</si>
  <si>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</si>
  <si>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</si>
  <si>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</si>
  <si>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</si>
  <si>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</si>
  <si>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</si>
  <si>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</si>
  <si>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</si>
  <si>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</si>
  <si>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</si>
  <si>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</si>
  <si>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</si>
  <si>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</si>
  <si>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</si>
  <si>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</si>
  <si>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</si>
  <si>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</si>
  <si>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</si>
  <si>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</si>
  <si>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</si>
  <si>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</si>
  <si>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</si>
  <si>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</si>
  <si>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</si>
  <si>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</si>
  <si>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</si>
  <si>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</si>
  <si>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</si>
  <si>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</si>
  <si>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</si>
  <si>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</si>
  <si>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</si>
  <si>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</si>
  <si>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</si>
  <si>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</si>
  <si>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</si>
  <si>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</si>
  <si>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</si>
  <si>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</si>
  <si>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</si>
  <si>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</si>
  <si>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</si>
  <si>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</si>
  <si>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</si>
  <si>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</si>
  <si>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</si>
  <si>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</si>
  <si>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</si>
  <si>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</si>
  <si>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</si>
  <si>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</si>
  <si>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</si>
  <si>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</si>
  <si>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</si>
  <si>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</si>
  <si>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</si>
  <si>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</si>
  <si>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</si>
  <si>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</si>
  <si>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</si>
  <si>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</si>
  <si>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</si>
  <si>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</si>
  <si>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</si>
  <si>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</si>
  <si>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</si>
  <si>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</si>
  <si>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</si>
  <si>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</si>
  <si>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</si>
  <si>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</si>
  <si>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</si>
  <si>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</si>
  <si>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</si>
  <si>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</si>
  <si>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</si>
  <si>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</si>
  <si>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</si>
  <si>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</si>
  <si>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</si>
  <si>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</si>
  <si>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</si>
  <si>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</si>
  <si>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</si>
  <si>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</si>
  <si>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</si>
  <si>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</si>
  <si>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</si>
  <si>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</si>
  <si>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</si>
  <si>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</si>
  <si>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</si>
  <si>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</si>
  <si>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</si>
  <si>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</si>
  <si>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</si>
  <si>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</si>
  <si>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</si>
  <si>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</si>
  <si>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</si>
  <si>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</si>
  <si>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</si>
  <si>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</si>
  <si>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</si>
  <si>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</si>
  <si>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</si>
  <si>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</si>
  <si>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</si>
  <si>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</si>
  <si>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</si>
  <si>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</si>
  <si>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</si>
  <si>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</si>
  <si>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</si>
  <si>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</si>
  <si>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</si>
  <si>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</si>
  <si>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</si>
  <si>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</si>
  <si>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</si>
  <si>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</si>
  <si>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</si>
  <si>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</si>
  <si>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</si>
  <si>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</si>
  <si>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</si>
  <si>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</si>
  <si>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</si>
  <si>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</si>
  <si>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</si>
  <si>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</si>
  <si>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</si>
  <si>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</si>
  <si>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</si>
  <si>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</si>
  <si>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</si>
  <si>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</si>
  <si>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</si>
  <si>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</si>
  <si>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</si>
  <si>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</si>
  <si>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</si>
  <si>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</si>
  <si>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</si>
  <si>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</si>
  <si>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</si>
  <si>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</si>
  <si>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</si>
  <si>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</si>
  <si>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</si>
  <si>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</si>
  <si>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</si>
  <si>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</si>
  <si>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</si>
  <si>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</si>
  <si>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</si>
  <si>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</si>
  <si>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</si>
  <si>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</si>
  <si>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</si>
  <si>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</si>
  <si>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</si>
  <si>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</si>
  <si>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</si>
  <si>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</si>
  <si>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</si>
  <si>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</si>
  <si>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</si>
  <si>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</si>
  <si>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</si>
  <si>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</si>
  <si>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</si>
  <si>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</si>
  <si>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</si>
  <si>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</si>
  <si>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</si>
  <si>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</si>
  <si>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</si>
  <si>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</si>
  <si>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</si>
  <si>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</si>
  <si>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</si>
  <si>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</si>
  <si>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</si>
  <si>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</si>
  <si>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</si>
  <si>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</si>
  <si>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</si>
  <si>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</si>
  <si>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</si>
  <si>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</si>
  <si>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</si>
  <si>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</si>
  <si>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</si>
  <si>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</si>
  <si>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</si>
  <si>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</si>
  <si>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</si>
  <si>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</si>
  <si>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</si>
  <si>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</si>
  <si>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</si>
  <si>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</si>
  <si>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</si>
  <si>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</si>
  <si>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</si>
  <si>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</si>
  <si>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</si>
  <si>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</si>
  <si>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</si>
  <si>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</si>
  <si>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</si>
  <si>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</si>
  <si>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</si>
  <si>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</si>
  <si>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</si>
  <si>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</si>
  <si>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</si>
  <si>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</si>
  <si>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</si>
  <si>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</si>
  <si>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</si>
  <si>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</si>
  <si>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</si>
  <si>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</si>
  <si>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</si>
  <si>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</si>
  <si>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</si>
  <si>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</si>
  <si>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</si>
  <si>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</si>
  <si>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</si>
  <si>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</si>
  <si>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</si>
  <si>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</si>
  <si>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</si>
  <si>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</si>
  <si>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</si>
  <si>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</si>
  <si>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</si>
  <si>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</si>
  <si>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</si>
  <si>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</si>
  <si>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</si>
  <si>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</si>
  <si>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</si>
  <si>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</si>
  <si>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</si>
  <si>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</si>
  <si>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</si>
  <si>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</si>
  <si>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</si>
  <si>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</si>
  <si>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</si>
  <si>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</si>
  <si>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</si>
  <si>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</si>
  <si>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</si>
  <si>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</si>
  <si>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</si>
  <si>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</si>
  <si>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</si>
  <si>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</si>
  <si>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</si>
  <si>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</si>
  <si>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</si>
  <si>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</si>
  <si>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</si>
  <si>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</si>
  <si>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</si>
  <si>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</si>
  <si>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</si>
  <si>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</si>
  <si>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</si>
  <si>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</si>
  <si>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</si>
  <si>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</si>
  <si>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</si>
  <si>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</si>
  <si>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</si>
  <si>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</si>
  <si>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</si>
  <si>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</si>
  <si>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</si>
  <si>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</si>
  <si>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</si>
  <si>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</si>
  <si>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</si>
  <si>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</si>
  <si>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</si>
  <si>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</si>
  <si>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</si>
  <si>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</si>
  <si>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</si>
  <si>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</si>
  <si>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</si>
  <si>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</si>
  <si>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</si>
  <si>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</si>
  <si>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</si>
  <si>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</si>
  <si>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</si>
  <si>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</si>
  <si>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</si>
  <si>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</si>
  <si>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</si>
  <si>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</si>
  <si>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</si>
  <si>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</si>
  <si>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</si>
  <si>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</si>
  <si>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</si>
  <si>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</si>
  <si>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</si>
  <si>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</si>
  <si>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</si>
  <si>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</si>
  <si>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</si>
  <si>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</si>
  <si>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</si>
  <si>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</si>
  <si>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</si>
  <si>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</si>
  <si>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</si>
  <si>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</si>
  <si>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</si>
  <si>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</si>
  <si>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</si>
  <si>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</si>
  <si>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</si>
  <si>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</si>
  <si>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</si>
  <si>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</si>
  <si>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</si>
  <si>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</si>
  <si>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</si>
  <si>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</si>
  <si>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</si>
  <si>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</si>
  <si>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</si>
  <si>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</si>
  <si>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</si>
  <si>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</si>
  <si>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</si>
  <si>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</si>
  <si>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</si>
  <si>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</si>
  <si>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</si>
  <si>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</si>
  <si>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</si>
  <si>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</si>
  <si>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</si>
  <si>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</si>
  <si>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</si>
  <si>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</si>
  <si>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</si>
  <si>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</si>
  <si>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</si>
  <si>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</si>
  <si>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</si>
  <si>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</si>
  <si>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</si>
  <si>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</si>
  <si>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</si>
  <si>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</si>
  <si>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</si>
  <si>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</si>
  <si>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</si>
  <si>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</si>
  <si>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</si>
  <si>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</si>
  <si>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</si>
  <si>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</si>
  <si>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</si>
  <si>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</si>
  <si>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</si>
  <si>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</si>
  <si>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</si>
  <si>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</si>
  <si>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</si>
  <si>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</si>
  <si>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</si>
  <si>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</si>
  <si>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</si>
  <si>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</si>
  <si>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</si>
  <si>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</si>
  <si>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</si>
  <si>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</si>
  <si>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</si>
  <si>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</si>
  <si>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</si>
  <si>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</si>
  <si>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</si>
  <si>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</si>
  <si>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</si>
  <si>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</si>
  <si>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</si>
  <si>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</si>
  <si>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</si>
  <si>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</si>
  <si>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</si>
  <si>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</si>
  <si>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</si>
  <si>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</si>
  <si>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</si>
  <si>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</si>
  <si>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</si>
  <si>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</si>
  <si>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</si>
  <si>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</si>
  <si>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</si>
  <si>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</si>
  <si>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</si>
  <si>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</si>
  <si>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</si>
  <si>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</si>
  <si>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</si>
  <si>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</si>
  <si>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</si>
  <si>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</si>
  <si>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</si>
  <si>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</si>
  <si>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</si>
  <si>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</si>
  <si>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</si>
  <si>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</si>
  <si>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</si>
  <si>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</si>
  <si>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</si>
  <si>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</si>
  <si>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</si>
  <si>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</si>
  <si>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</si>
  <si>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</si>
  <si>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</si>
  <si>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</si>
  <si>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</si>
  <si>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</si>
  <si>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</si>
  <si>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</si>
  <si>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</si>
  <si>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</si>
  <si>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</si>
  <si>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</si>
  <si>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</si>
  <si>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</si>
  <si>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</si>
  <si>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</si>
  <si>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</si>
  <si>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</si>
  <si>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</si>
  <si>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</si>
  <si>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</si>
  <si>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</si>
  <si>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</si>
  <si>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</si>
  <si>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</si>
  <si>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</si>
  <si>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</si>
  <si>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</si>
  <si>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</si>
  <si>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</si>
  <si>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</si>
  <si>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</si>
  <si>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</si>
  <si>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</si>
  <si>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</si>
  <si>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</si>
  <si>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</si>
  <si>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</si>
  <si>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</si>
  <si>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</si>
  <si>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</si>
  <si>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</si>
  <si>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</si>
  <si>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</si>
  <si>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</si>
  <si>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</si>
  <si>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</si>
  <si>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</si>
  <si>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</si>
  <si>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</si>
  <si>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</si>
  <si>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</si>
  <si>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</si>
  <si>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</si>
  <si>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</si>
  <si>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</si>
  <si>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</si>
  <si>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</si>
  <si>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</si>
  <si>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</si>
  <si>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</si>
  <si>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</si>
  <si>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</si>
  <si>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</si>
  <si>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</si>
  <si>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</si>
  <si>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</si>
  <si>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</si>
  <si>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</si>
  <si>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</si>
  <si>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</si>
  <si>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</si>
  <si>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</si>
  <si>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</si>
  <si>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</si>
  <si>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</si>
  <si>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</si>
  <si>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</si>
  <si>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</si>
  <si>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</si>
  <si>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</si>
  <si>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</si>
  <si>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</si>
  <si>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</si>
  <si>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</si>
  <si>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</si>
  <si>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</si>
  <si>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</si>
  <si>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</si>
  <si>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</si>
  <si>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</si>
  <si>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</si>
  <si>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</si>
  <si>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</si>
  <si>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</si>
  <si>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</si>
  <si>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</si>
  <si>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</si>
  <si>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</si>
  <si>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</si>
  <si>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</si>
  <si>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</si>
  <si>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</si>
  <si>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</si>
  <si>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</si>
  <si>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</si>
  <si>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</si>
  <si>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</si>
  <si>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</si>
  <si>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</si>
  <si>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</si>
  <si>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</si>
  <si>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</si>
  <si>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</si>
  <si>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</si>
  <si>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</si>
  <si>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</si>
  <si>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</si>
  <si>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</si>
  <si>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</si>
  <si>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</si>
  <si>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</si>
  <si>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</si>
  <si>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</si>
  <si>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</si>
  <si>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</si>
  <si>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</si>
  <si>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</si>
  <si>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</si>
  <si>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</si>
  <si>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</si>
  <si>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</si>
  <si>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</si>
  <si>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</si>
  <si>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</si>
  <si>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</si>
  <si>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</si>
  <si>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</si>
  <si>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</si>
  <si>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</si>
  <si>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</si>
  <si>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</si>
  <si>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</si>
  <si>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</si>
  <si>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</si>
  <si>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</si>
  <si>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</si>
  <si>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</si>
  <si>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</si>
  <si>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</si>
  <si>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</si>
  <si>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</si>
  <si>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</si>
  <si>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</si>
  <si>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</si>
  <si>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</si>
  <si>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</si>
  <si>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</si>
  <si>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</si>
  <si>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</si>
  <si>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</si>
  <si>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</si>
  <si>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</si>
  <si>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</si>
  <si>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</si>
  <si>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</si>
  <si>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</si>
  <si>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</si>
  <si>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</si>
  <si>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</si>
  <si>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</si>
  <si>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</si>
  <si>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</si>
  <si>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</si>
  <si>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</si>
  <si>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</si>
  <si>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</si>
  <si>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</si>
  <si>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</si>
  <si>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</si>
  <si>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</si>
  <si>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</si>
  <si>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</si>
  <si>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</si>
  <si>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</si>
  <si>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</si>
  <si>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</si>
  <si>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</si>
  <si>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</si>
  <si>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</si>
  <si>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</si>
  <si>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</si>
  <si>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</si>
  <si>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</si>
  <si>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</si>
  <si>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</si>
  <si>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</si>
  <si>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</si>
  <si>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</si>
  <si>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</si>
  <si>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</si>
  <si>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</si>
  <si>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</si>
  <si>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</si>
  <si>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</si>
  <si>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</si>
  <si>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</si>
  <si>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</si>
  <si>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</si>
  <si>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</si>
  <si>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</si>
  <si>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</si>
  <si>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</si>
  <si>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</si>
  <si>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</si>
  <si>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</si>
  <si>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</si>
  <si>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</si>
  <si>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</si>
  <si>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</si>
  <si>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</si>
  <si>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</si>
  <si>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</si>
  <si>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</si>
  <si>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</si>
  <si>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</si>
  <si>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</si>
  <si>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</si>
  <si>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</si>
  <si>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</si>
  <si>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</si>
  <si>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</si>
  <si>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</si>
  <si>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</si>
  <si>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</si>
  <si>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</si>
  <si>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</si>
  <si>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</si>
  <si>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</si>
  <si>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</si>
  <si>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</si>
  <si>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</si>
  <si>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</si>
  <si>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</si>
  <si>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</si>
  <si>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</si>
  <si>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</si>
  <si>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</si>
  <si>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</si>
  <si>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</si>
  <si>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</si>
  <si>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</si>
  <si>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</si>
  <si>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</si>
  <si>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</si>
  <si>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</si>
  <si>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</si>
  <si>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</si>
  <si>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</si>
  <si>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</si>
  <si>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</si>
  <si>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</si>
  <si>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</si>
  <si>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</si>
  <si>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</si>
  <si>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</si>
  <si>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</si>
  <si>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</si>
  <si>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</si>
  <si>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</si>
  <si>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</si>
  <si>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</si>
  <si>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</si>
  <si>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</si>
  <si>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</si>
  <si>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</si>
  <si>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</si>
  <si>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</si>
  <si>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</si>
  <si>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</si>
  <si>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</si>
  <si>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</si>
  <si>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</si>
  <si>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</si>
  <si>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</si>
  <si>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</si>
  <si>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</si>
  <si>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</si>
  <si>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</si>
  <si>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</si>
  <si>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</si>
  <si>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</si>
  <si>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</si>
  <si>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</si>
  <si>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</si>
  <si>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</si>
  <si>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</si>
  <si>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</si>
  <si>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</si>
  <si>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</si>
  <si>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</si>
  <si>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</si>
  <si>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</si>
  <si>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</si>
  <si>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</si>
  <si>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</si>
  <si>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</si>
  <si>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</si>
  <si>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</si>
  <si>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</si>
  <si>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</si>
  <si>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</si>
  <si>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</si>
  <si>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</si>
  <si>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</si>
  <si>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</si>
  <si>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</si>
  <si>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</si>
  <si>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</si>
  <si>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</si>
  <si>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</si>
  <si>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</si>
  <si>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</si>
  <si>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</si>
  <si>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</si>
  <si>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</si>
  <si>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</si>
  <si>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</si>
  <si>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</si>
  <si>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</si>
  <si>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</si>
  <si>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</si>
  <si>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</si>
  <si>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</si>
  <si>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</si>
  <si>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</si>
  <si>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</si>
  <si>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</si>
  <si>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</si>
  <si>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</si>
  <si>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</si>
  <si>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</si>
  <si>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</si>
  <si>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</si>
  <si>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</si>
  <si>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</si>
  <si>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</si>
  <si>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</si>
  <si>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</si>
  <si>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</si>
  <si>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</si>
  <si>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</si>
  <si>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</si>
  <si>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</si>
  <si>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</si>
  <si>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</si>
  <si>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</si>
  <si>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</si>
  <si>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</si>
  <si>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</si>
  <si>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</si>
  <si>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</si>
  <si>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</si>
  <si>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</si>
  <si>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</si>
  <si>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</si>
  <si>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</si>
  <si>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</si>
  <si>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</si>
  <si>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</si>
  <si>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</si>
  <si>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</si>
  <si>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</si>
  <si>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</si>
  <si>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</si>
  <si>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</si>
  <si>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</si>
  <si>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</si>
  <si>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</si>
  <si>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</si>
  <si>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</si>
  <si>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</si>
  <si>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</si>
  <si>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</si>
  <si>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</si>
  <si>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</si>
  <si>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</si>
  <si>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</si>
  <si>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</si>
  <si>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</si>
  <si>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</si>
  <si>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</si>
  <si>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</si>
  <si>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</si>
  <si>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</si>
  <si>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</si>
  <si>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</si>
  <si>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</si>
  <si>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</si>
  <si>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</si>
  <si>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</si>
  <si>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</si>
  <si>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</si>
  <si>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</si>
  <si>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</si>
  <si>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</si>
  <si>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</si>
  <si>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</si>
  <si>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</si>
  <si>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</si>
  <si>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</si>
  <si>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</si>
  <si>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</si>
  <si>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</si>
  <si>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</si>
  <si>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</si>
  <si>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</si>
  <si>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</si>
  <si>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</si>
  <si>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</si>
  <si>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</si>
  <si>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</si>
  <si>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</si>
  <si>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</si>
  <si>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</si>
  <si>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</si>
  <si>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</si>
  <si>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</si>
  <si>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</si>
  <si>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</si>
  <si>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</si>
  <si>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</si>
  <si>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</si>
  <si>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</si>
  <si>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</si>
  <si>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</si>
  <si>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</si>
  <si>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</si>
  <si>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PCM-20251201-00000472</t>
  </si>
  <si>
    <t>team moved need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</si>
  <si>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</si>
  <si>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</si>
  <si>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</si>
  <si>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</si>
  <si>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</si>
  <si>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</si>
  <si>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</si>
  <si>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</si>
  <si>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</si>
  <si>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</si>
  <si>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</si>
  <si>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</si>
  <si>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</si>
  <si>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</si>
  <si>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</si>
  <si>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</si>
  <si>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</si>
  <si>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</si>
  <si>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</si>
  <si>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</si>
  <si>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</si>
  <si>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</si>
  <si>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</si>
  <si>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</si>
  <si>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</si>
  <si>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</si>
  <si>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</si>
  <si>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</si>
  <si>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</si>
  <si>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</si>
  <si>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</si>
  <si>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</si>
  <si>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</si>
  <si>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</si>
  <si>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</si>
  <si>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</si>
  <si>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</si>
  <si>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</si>
  <si>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</si>
  <si>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</si>
  <si>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</si>
  <si>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</si>
  <si>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</si>
  <si>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</si>
  <si>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</si>
  <si>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</si>
  <si>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</si>
  <si>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</si>
  <si>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</si>
  <si>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</si>
  <si>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</si>
  <si>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</si>
  <si>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</si>
  <si>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</si>
  <si>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</si>
  <si>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</si>
  <si>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</si>
  <si>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</si>
  <si>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</si>
  <si>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</si>
  <si>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</si>
  <si>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</si>
  <si>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</si>
  <si>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</si>
  <si>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</si>
  <si>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</si>
  <si>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</si>
  <si>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</si>
  <si>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</si>
  <si>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</si>
  <si>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</si>
  <si>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</si>
  <si>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</si>
  <si>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</si>
  <si>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</si>
  <si>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</si>
  <si>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</si>
  <si>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</si>
  <si>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</si>
  <si>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</si>
  <si>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</si>
  <si>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</si>
  <si>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</si>
  <si>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</si>
  <si>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PCM-20251201-00000493</t>
  </si>
  <si>
    <t>SCECO Blackout in whole Area, Teams securing Hub Sites</t>
  </si>
  <si>
    <t>PCM-20251201-00000366</t>
  </si>
  <si>
    <t xml:space="preserve"> PCM-20250215-00000830 </t>
  </si>
  <si>
    <t>LTE site still down and  site located in aramco area access issue need special permission</t>
  </si>
  <si>
    <t>PCM-20251201-00000410</t>
  </si>
  <si>
    <t>jed2030</t>
  </si>
  <si>
    <t>EM team on the way need 45 Min</t>
  </si>
  <si>
    <t>PCM-20251201-00000436</t>
  </si>
  <si>
    <t>EM team on the way need 60 Min</t>
  </si>
  <si>
    <t>no pcm</t>
  </si>
  <si>
    <t>jed2662</t>
  </si>
  <si>
    <t>sceco cut in area and team on the way to saving HUB site jed0086</t>
  </si>
  <si>
    <t>jed0086</t>
  </si>
  <si>
    <t>jed0118</t>
  </si>
  <si>
    <t xml:space="preserve">sceco cut in area and team on the way to saving HUB site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</si>
  <si>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</si>
  <si>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</si>
  <si>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</si>
  <si>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</si>
  <si>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</si>
  <si>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</si>
  <si>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</si>
  <si>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</si>
  <si>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</si>
  <si>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 xml:space="preserve"> site was access road damage </t>
  </si>
  <si>
    <t>PCM-20251201-00000500</t>
  </si>
  <si>
    <t xml:space="preserve">EM team need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</si>
</sst>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8" totalsRowShown="0" headerRowDxfId="172" dataDxfId="171" headerRowBorderDxfId="169" tableBorderDxfId="170" totalsRowBorderDxfId="168">
  <autoFilter ref="A1:L2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5" dataDxfId="154" headerRowBorderDxfId="152" tableBorderDxfId="153" totalsRowBorderDxfId="151">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0" totalsRowShown="0" headerRowDxfId="46" dataDxfId="45" headerRowBorderDxfId="43" tableBorderDxfId="44" totalsRowBorderDxfId="42">
  <autoFilter ref="A1:L2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7" totalsRowShown="0" headerRowDxfId="13" tableBorderDxfId="12">
  <autoFilter ref="A1:L47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329.46646400463214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18342</v>
      </c>
      <c r="E3" s="127" t="s">
        <v>39106</v>
      </c>
      <c r="F3" s="126">
        <v>45992.367650462962</v>
      </c>
      <c r="G3" s="125">
        <f ca="1">IFERROR(NOW()-F3,"-")</f>
        <v>4.7239467596227769E-2</v>
      </c>
      <c r="H3" s="126">
        <v>45992.367627314816</v>
      </c>
      <c r="I3" s="128" t="str">
        <f>IFERROR(VLOOKUP(D3,DB!A:F,6,0),"")</f>
        <v>SCECO</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126"/>
      <c r="G4" s="125">
        <f ca="1">IFERROR(NOW()-F4,"-")</f>
        <v>45992.414889930558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45992.414889930558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45992.414889930558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45992.414889930558</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45992.414889930558</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45992.414889930558</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45992.414889930558</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45992.414889930558</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45992.414889930558</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45992.414889930558</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45992.414889930558</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45992.414889930558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45992.414889930558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45992.414889930558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45992.414889930558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45992.414889930558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45992.414889930558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45992.414889930558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45992.414889930558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45992.414889930558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45992.414889930558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45992.414889930558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45992.414889930558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45992.414889930558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45992.414889930558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45992.414889930558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45992.414889930558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45992.414889930558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45992.414889930558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45992.414889930558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45992.414889930558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45992.414889930558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45992.414889930558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45992.414889930558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45992.414889930558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45992.414889930558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45992.414889930558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45992.414889930558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45992.414889930558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45992.414889930558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45992.414889930558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45992.414889930558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45992.414889930558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45992.414889930558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45992.414889930558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45992.414889930558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45992.414889930558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45992.414889930558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45992.414889930558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45992.414889930558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45992.414889930558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45992.414889930558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45992.414889930558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45992.414889930558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45992.414889930558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45992.414889930558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45992.414889930558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45992.414889930558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45992.414889930558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45992.414889930558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45992.414889930558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45992.414889930558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45992.414889930558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45992.414889930558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45992.414889930558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45992.414889930558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45992.414889930558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45992.414889930558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45992.414889930558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45992.414889930558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45992.414889930558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45992.414889930558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45992.414889930558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45992.414889930558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45992.414889930558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45992.414889930558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45992.414889930558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45992.414889930558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45992.414889930558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45992.414889930558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45992.414889930558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45992.414889930558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45992.414889930558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45992.414889930558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45992.414889930558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45992.414889930558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45992.414889930558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45992.414889930558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45992.414889930558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45992.414889930558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45992.414889930558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45992.414889930558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45992.414889930558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45992.414889930558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45992.414889930558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45992.414889930558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45992.414889930558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45992.414889930558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45992.414889930558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45992.414889930558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45992.414889930558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45992.414889930558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45992.414889930558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45992.414889930558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45992.414889930558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45992.414889930558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45992.414889930558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45992.414889930558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45992.414889930558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45992.414889930558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45992.414889930558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45992.414889930558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45992.414889930558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45992.414889930558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45992.414889930558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45992.414889930558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45992.414889930558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45992.414889930558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45992.414889930558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45992.414889930558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45992.414889930558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45992.414889930558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45992.414889930558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45992.414889930558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45992.414889930558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45992.414889930558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45992.414889930558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45992.414889930558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45992.414889930558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45992.414889930558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45992.414889930558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45992.414889930558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45992.414889930558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45992.414889930558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45992.414889930558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45992.414889930558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45992.414889930558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45992.414889930558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45992.414889930558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45992.414889930558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45992.414889930558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45992.414889930558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45992.414889930558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45992.414889930558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45992.414889930558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45992.414889930558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45992.414889930558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45992.414889930558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45992.414889930558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45992.414889930558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45992.414889930558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45992.414889930558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45992.414889930558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45992.414889930558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45992.414889930558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45992.414889930558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45992.414889930558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45992.414889930558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45992.414889930558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45992.414889930558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45992.414889930558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45992.414889930558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45992.414889930558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45992.414889930558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45992.414889930558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45992.414889930558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45992.414889930558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45992.414889930558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45992.414889930558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45992.414889930558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45992.414889930558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45992.414889930558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45992.414889930558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45992.414889930558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45992.414889930558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45992.414889930558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45992.414889930558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45992.414889930558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45992.414889930558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45992.414889930558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45992.414889930558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45992.414889930558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45992.414889930558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45992.414889930558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45992.414889930558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45992.414889930558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45992.414889930558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45992.414889930558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45992.414889930558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45992.414889930558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45992.414889930558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45992.414889930558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45992.414889930558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45992.414889930558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45992.414889930558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45992.414889930558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45992.414889930558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45992.414889930558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45992.414889930558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45992.414889930558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45992.414889930558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45992.414889930558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45992.414889930558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45992.414889930558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45992.414889930558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45992.414889930558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45992.414889930558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45992.414889930558</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45992.414889930558</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45992.414889930558</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45992.414889930558</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45992.414889930558</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45992.414889930558</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45992.414889930558</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45992.414889930558</v>
      </c>
      <c r="H218" s="126"/>
      <c r="I218" s="128" t="str">
        <f>IFERROR(VLOOKUP(D218,DB!A:F,6,0),"")</f>
        <v/>
      </c>
      <c r="J218" s="128" t="str">
        <f>IFERROR(VLOOKUP(D218,DB!A:G,7,0),"")</f>
        <v/>
      </c>
      <c r="K218" s="124"/>
      <c r="L218" s="123" t="str">
        <f>IFERROR(VLOOKUP(D218,DB!A:I,9,0),"")</f>
        <v/>
      </c>
    </row>
  </sheetData>
  <customSheetViews>
    <customSheetView guid="{F6042A99-DD27-4453-835D-0834D95730CC}" filter="1" showAutoFilter="1">
      <pageMargins left="0" right="0" top="0" bottom="0" header="0" footer="0"/>
      <autoFilter ref="B1:M1" xr:uid="{EB3EE018-EF25-4D9F-A0CF-BC6AFFCDD478}"/>
    </customSheetView>
  </customSheetViews>
  <dataValidations count="2">
    <dataValidation allowBlank="1" showInputMessage="1" showErrorMessage="1" sqref="E1" xr:uid="{5DBA255D-CDD9-49FB-AD3C-AF70AB4EE696}"/>
    <dataValidation type="list" allowBlank="1" showInputMessage="1" showErrorMessage="1" sqref="E2:E21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167.41505196759681</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8.0274709490768146</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2</v>
      </c>
      <c r="D5" s="18" t="s">
        <v>24778</v>
      </c>
      <c r="E5" s="81" t="s">
        <v>39106</v>
      </c>
      <c r="F5" s="100">
        <v>45992.272141203706</v>
      </c>
      <c r="G5" s="101">
        <f ca="1">IFERROR(NOW()-F5,"-")</f>
        <v>0.14274872685200535</v>
      </c>
      <c r="H5" s="100">
        <v>45992.2658912037</v>
      </c>
      <c r="I5" s="18" t="str">
        <f>IFERROR(VLOOKUP(D5,DB!A:F,6,0),"")</f>
        <v>SCECO</v>
      </c>
      <c r="J5" s="18" t="str">
        <f>IFERROR(VLOOKUP(D5,DB!A:G,7,0),"")</f>
        <v>Vandalized</v>
      </c>
      <c r="K5" s="58"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24204</v>
      </c>
      <c r="E6" s="81" t="s">
        <v>39106</v>
      </c>
      <c r="F6" s="100">
        <v>45992.3358912037</v>
      </c>
      <c r="G6" s="101">
        <f ca="1">IFERROR(NOW()-F6,"-")</f>
        <v>7.8998726858117152E-2</v>
      </c>
      <c r="H6" s="100">
        <v>45992.326863425929</v>
      </c>
      <c r="I6" s="18" t="str">
        <f>IFERROR(VLOOKUP(D6,DB!A:F,6,0),"")</f>
        <v>SCECO</v>
      </c>
      <c r="J6" s="18" t="str">
        <f>IFERROR(VLOOKUP(D6,DB!A:G,7,0),"")</f>
        <v>Dead</v>
      </c>
      <c r="K6" s="58"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45992.414889930558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45992.414889930558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45992.414889930558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45992.414889930558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45992.414889930558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45992.414889930558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45992.414889930558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45992.414889930558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45992.414889930558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45992.414889930558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45992.414889930558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45992.414889930558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45992.414889930558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45992.414889930558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45992.414889930558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45992.414889930558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45992.414889930558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45992.414889930558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45992.414889930558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45992.414889930558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45992.414889930558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45992.414889930558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45992.414889930558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45992.414889930558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45992.414889930558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45992.414889930558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45992.414889930558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45992.414889930558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45992.414889930558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45992.414889930558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45992.414889930558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45992.414889930558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45992.414889930558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45992.414889930558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45992.414889930558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45992.414889930558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45992.414889930558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45992.414889930558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45992.414889930558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45992.414889930558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45992.414889930558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45992.414889930558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45992.414889930558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45992.414889930558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45992.414889930558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45992.414889930558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45992.414889930558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45992.414889930558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45992.414889930558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45992.414889930558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45992.414889930558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45992.414889930558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45992.414889930558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45992.414889930558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45992.414889930558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45992.414889930558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45992.414889930558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45992.414889930558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45992.414889930558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45992.414889930558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45992.414889930558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45992.414889930558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45992.414889930558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45992.414889930558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45992.414889930558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45992.414889930558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45992.414889930558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45992.414889930558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45992.414889930558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45992.414889930558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45992.414889930558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45992.414889930558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45992.414889930558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45992.414889930558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45992.414889930558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45992.414889930558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45992.414889930558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45992.414889930558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45992.414889930558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45992.414889930558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45992.414889930558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45992.414889930558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45992.414889930558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45992.414889930558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45992.414889930558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45992.414889930558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45992.414889930558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45992.414889930558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45992.414889930558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45992.414889930558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45992.414889930558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45992.414889930558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45992.414889930558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45992.414889930558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45992.414889930558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45992.414889930558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45992.414889930558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45992.414889930558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45992.414889930558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45992.414889930558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45992.414889930558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45992.414889930558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45992.414889930558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45992.414889930558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45992.414889930558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45992.414889930558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45992.414889930558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45992.414889930558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45992.414889930558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45992.414889930558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45992.414889930558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45992.414889930558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45992.414889930558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45992.414889930558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45992.414889930558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45992.414889930558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45992.414889930558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45992.414889930558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45992.414889930558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45992.414889930558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45992.414889930558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45992.414889930558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45992.414889930558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45992.414889930558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45992.414889930558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45992.414889930558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45992.414889930558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45992.414889930558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45992.414889930558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45992.414889930558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45992.414889930558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45992.414889930558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45992.414889930558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45992.414889930558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45992.414889930558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45992.414889930558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45992.414889930558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45992.414889930558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45992.414889930558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45992.414889930558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45992.414889930558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45992.414889930558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45992.414889930558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45992.414889930558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45992.414889930558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45992.414889930558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45992.414889930558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45992.414889930558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45992.414889930558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45992.414889930558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45992.414889930558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45992.414889930558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45992.414889930558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45992.414889930558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45992.414889930558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45992.414889930558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45992.414889930558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45992.414889930558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45992.414889930558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45992.414889930558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45992.414889930558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45992.414889930558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45992.414889930558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45992.414889930558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45992.414889930558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45992.414889930558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45992.414889930558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45992.414889930558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45992.414889930558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45992.414889930558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45992.414889930558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45992.414889930558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45992.414889930558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45992.414889930558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45992.414889930558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45992.414889930558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45992.414889930558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45992.414889930558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45992.414889930558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45992.414889930558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45992.414889930558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45992.414889930558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45992.414889930558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45992.414889930558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45992.414889930558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45992.414889930558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45992.414889930558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45992.414889930558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45992.414889930558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45992.414889930558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45992.414889930558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45992.414889930558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45992.414889930558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45992.414889930558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45992.414889930558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45992.414889930558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45992.414889930558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45992.414889930558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45992.414889930558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45992.414889930558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45992.414889930558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45992.414889930558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45992.414889930558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45992.414889930558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45992.414889930558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45992.414889930558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45992.414889930558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45992.414889930558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45992.414889930558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45992.414889930558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45992.414889930558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45992.414889930558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45992.414889930558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45992.414889930558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45992.414889930558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45992.414889930558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45992.414889930558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45992.414889930558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45992.414889930558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45992.414889930558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45992.414889930558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45992.414889930558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45992.414889930558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45992.414889930558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45992.414889930558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45992.414889930558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45992.414889930558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45992.414889930558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45992.414889930558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45992.414889930558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45992.414889930558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45992.414889930558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45992.414889930558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45992.414889930558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45992.414889930558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45992.414889930558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45992.414889930558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45992.414889930558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45992.414889930558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45992.414889930558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45992.414889930558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45992.414889930558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45992.414889930558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45992.414889930558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45992.414889930558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45992.414889930558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45992.414889930558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45992.414889930558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45992.414889930558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45992.414889930558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45992.414889930558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45992.414889930558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45992.414889930558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45992.414889930558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45992.414889930558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45992.414889930558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45992.414889930558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45992.414889930558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45992.414889930558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45992.414889930558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45992.414889930558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45992.414889930558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45992.414889930558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45992.414889930558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45992.414889930558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45992.414889930558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45992.414889930558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45992.414889930558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45992.414889930558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45992.414889930558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45992.414889930558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45992.414889930558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45992.414889930558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45992.414889930558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45992.414889930558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45992.414889930558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45992.414889930558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45992.414889930558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45992.414889930558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45992.414889930558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45992.414889930558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45992.414889930558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45992.414889930558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45992.414889930558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45992.414889930558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45992.414889930558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45992.414889930558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45992.414889930558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45992.414889930558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45992.414889930558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45992.414889930558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45992.414889930558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45992.414889930558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45992.414889930558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45992.414889930558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45992.414889930558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45992.414889930558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45992.414889930558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45992.414889930558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45992.414889930558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45992.414889930558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45992.414889930558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45992.414889930558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45992.414889930558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45992.414889930558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45992.414889930558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45992.414889930558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45992.414889930558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45992.414889930558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45992.414889930558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45992.414889930558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45992.414889930558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45992.414889930558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45992.414889930558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45992.414889930558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45992.414889930558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45992.414889930558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45992.414889930558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45992.414889930558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45992.414889930558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45992.414889930558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45992.414889930558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45992.414889930558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45992.414889930558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45992.414889930558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45992.414889930558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45992.414889930558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45992.414889930558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45992.414889930558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45992.414889930558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45992.414889930558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45992.414889930558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45992.414889930558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45992.414889930558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45992.414889930558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45992.414889930558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45992.414889930558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45992.414889930558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45992.414889930558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45992.414889930558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45992.414889930558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45992.414889930558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45992.414889930558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45992.414889930558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45992.414889930558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45992.414889930558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45992.414889930558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45992.414889930558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45992.414889930558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45992.414889930558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45992.414889930558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45992.414889930558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45992.414889930558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45992.414889930558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45992.414889930558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45992.414889930558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45992.414889930558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45992.414889930558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45992.414889930558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45992.414889930558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45992.414889930558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45992.414889930558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45992.414889930558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45992.414889930558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45992.414889930558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45992.414889930558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45992.414889930558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45992.414889930558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45992.414889930558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45992.414889930558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45992.414889930558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45992.414889930558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45992.414889930558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45992.414889930558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45992.414889930558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45992.414889930558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45992.414889930558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45992.414889930558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45992.414889930558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45992.414889930558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45992.414889930558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45992.414889930558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45992.414889930558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45992.414889930558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45992.414889930558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45992.414889930558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45992.414889930558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45992.414889930558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45992.414889930558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45992.414889930558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45992.414889930558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45992.414889930558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45992.414889930558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45992.414889930558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45992.414889930558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45992.414889930558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45992.414889930558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45992.414889930558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45992.414889930558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45992.414889930558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45992.414889930558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45992.414889930558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45992.414889930558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45992.414889930558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45992.414889930558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45992.414889930558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45992.414889930558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45992.414889930558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45992.414889930558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45992.414889930558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45992.414889930558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45992.414889930558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45992.414889930558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45992.414889930558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45992.414889930558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45992.414889930558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45992.414889930558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45992.414889930558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45992.414889930558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45992.414889930558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45992.414889930558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45992.414889930558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45992.414889930558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45992.414889930558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45992.414889930558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45992.414889930558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45992.414889930558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45992.414889930558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45992.414889930558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45992.414889930558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45992.414889930558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45992.414889930558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45992.414889930558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45992.414889930558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45992.414889930558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45992.414889930558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45992.414889930558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45992.414889930558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45992.414889930558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45992.414889930558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45992.414889930558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45992.414889930558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45992.414889930558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45992.414889930558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45992.414889930558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45992.414889930558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45992.414889930558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45992.414889930558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45992.414889930558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45992.414889930558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45992.414889930558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45992.414889930558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45992.414889930558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45992.414889930558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45992.414889930558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45992.414889930558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45992.414889930558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45992.414889930558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45992.414889930558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45992.414889930558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45992.414889930558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45992.414889930558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45992.414889930558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45992.414889930558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45992.414889930558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45992.414889930558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45992.414889930558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45992.414889930558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45992.414889930558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45992.414889930558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45992.414889930558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45992.414889930558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45992.414889930558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45992.414889930558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45992.414889930558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45992.414889930558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45992.414889930558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45992.414889930558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45992.414889930558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45992.414889930558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45992.414889930558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45992.414889930558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45992.414889930558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45992.414889930558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45992.414889930558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45992.414889930558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45992.414889930558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45992.414889930558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45992.414889930558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45992.414889930558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45992.414889930558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45992.414889930558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45992.414889930558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45992.414889930558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45992.414889930558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45992.414889930558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45992.414889930558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45992.414889930558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45992.414889930558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45992.414889930558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45992.414889930558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45992.414889930558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45992.414889930558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45992.414889930558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45992.414889930558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45992.414889930558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45992.414889930558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45992.414889930558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45992.414889930558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45992.414889930558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45992.414889930558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45992.414889930558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45992.414889930558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45992.414889930558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45992.414889930558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45992.414889930558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45992.414889930558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45992.414889930558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45992.414889930558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45992.414889930558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45992.414889930558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45992.414889930558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45992.414889930558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45992.414889930558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45992.414889930558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45992.414889930558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45992.414889930558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45992.414889930558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45992.414889930558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45992.414889930558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45992.414889930558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45992.414889930558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45992.414889930558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45992.414889930558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45992.414889930558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45992.414889930558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45992.414889930558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45992.414889930558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45992.414889930558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45992.414889930558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45992.414889930558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45992.414889930558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45992.414889930558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45992.414889930558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45992.414889930558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45992.414889930558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45992.414889930558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45992.414889930558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45992.414889930558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45992.414889930558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45992.414889930558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45992.414889930558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45992.414889930558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45992.414889930558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45992.414889930558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45992.414889930558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45992.414889930558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45992.414889930558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45992.414889930558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45992.414889930558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45992.414889930558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45992.414889930558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45992.414889930558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45992.414889930558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45992.414889930558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45992.414889930558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45992.414889930558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45992.414889930558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45992.414889930558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45992.414889930558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45992.414889930558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45992.414889930558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45992.414889930558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45992.414889930558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45992.414889930558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45992.414889930558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45992.414889930558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45992.414889930558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45992.414889930558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45992.414889930558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45992.414889930558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45992.414889930558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45992.414889930558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45992.414889930558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45992.414889930558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45992.414889930558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45992.414889930558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45992.414889930558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45992.414889930558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45992.414889930558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45992.414889930558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45992.414889930558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45992.414889930558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45992.414889930558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45992.414889930558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45992.414889930558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45992.414889930558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45992.414889930558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45992.414889930558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45992.414889930558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45992.414889930558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45992.414889930558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45992.414889930558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45992.414889930558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45992.414889930558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45992.414889930558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45992.414889930558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45992.414889930558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45992.414889930558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45992.414889930558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45992.414889930558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45992.414889930558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45992.414889930558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45992.414889930558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45992.414889930558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45992.414889930558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45992.414889930558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45992.414889930558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45992.414889930558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45992.414889930558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45992.414889930558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45992.414889930558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45992.414889930558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45992.414889930558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45992.414889930558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45992.414889930558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45992.414889930558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45992.414889930558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45992.414889930558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45992.414889930558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45992.414889930558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45992.414889930558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45992.414889930558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45992.414889930558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45992.414889930558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45992.414889930558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45992.414889930558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45992.414889930558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45992.414889930558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45992.414889930558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45992.414889930558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45992.414889930558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45992.414889930558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45992.414889930558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45992.414889930558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45992.414889930558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45992.414889930558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45992.414889930558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45992.414889930558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45992.414889930558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45992.414889930558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45992.414889930558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45992.414889930558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45992.414889930558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45992.414889930558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45992.414889930558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45992.414889930558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45992.414889930558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45992.414889930558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45992.414889930558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45992.414889930558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45992.414889930558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45992.414889930558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45992.414889930558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45992.414889930558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45992.414889930558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45992.414889930558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45992.414889930558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45992.414889930558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45992.414889930558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45992.414889930558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45992.414889930558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45992.414889930558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45992.414889930558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45992.414889930558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45992.414889930558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45992.414889930558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45992.414889930558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45992.414889930558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45992.414889930558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45992.414889930558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45992.414889930558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45992.414889930558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45992.414889930558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45992.414889930558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45992.414889930558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45992.414889930558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45992.414889930558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45992.414889930558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45992.414889930558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45992.414889930558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45992.414889930558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45992.414889930558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45992.414889930558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45992.414889930558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45992.414889930558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45992.414889930558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45992.414889930558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45992.414889930558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45992.414889930558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45992.414889930558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45992.414889930558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45992.414889930558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45992.414889930558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45992.414889930558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45992.414889930558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45992.414889930558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45992.414889930558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45992.414889930558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45992.414889930558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45992.414889930558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45992.414889930558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45992.414889930558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45992.414889930558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45992.414889930558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45992.414889930558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45992.414889930558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45992.414889930558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45992.414889930558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45992.414889930558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45992.414889930558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45992.414889930558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45992.414889930558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45992.414889930558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45992.414889930558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45992.414889930558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45992.414889930558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45992.414889930558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45992.414889930558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45992.414889930558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45992.414889930558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45992.414889930558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45992.414889930558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45992.414889930558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45992.414889930558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45992.414889930558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45992.414889930558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45992.414889930558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45992.414889930558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45992.414889930558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45992.414889930558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45992.414889930558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45992.414889930558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45992.414889930558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45992.414889930558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45992.414889930558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45992.414889930558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45992.414889930558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45992.414889930558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45992.414889930558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45992.414889930558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45992.414889930558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45992.414889930558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45992.414889930558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45992.414889930558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45992.414889930558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45992.414889930558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45992.414889930558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45992.414889930558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45992.414889930558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45992.414889930558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45992.414889930558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45992.414889930558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45992.414889930558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45992.414889930558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45992.414889930558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45992.414889930558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45992.414889930558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45992.414889930558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45992.414889930558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45992.414889930558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45992.414889930558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45992.414889930558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45992.414889930558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45992.414889930558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45992.414889930558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45992.414889930558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45992.414889930558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45992.414889930558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45992.414889930558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45992.414889930558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45992.414889930558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45992.414889930558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45992.414889930558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45992.414889930558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45992.414889930558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45992.414889930558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45992.414889930558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45992.414889930558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45992.414889930558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45992.414889930558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45992.414889930558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45992.414889930558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45992.414889930558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45992.414889930558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45992.414889930558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45992.414889930558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45992.414889930558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45992.414889930558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45992.414889930558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45992.414889930558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45992.414889930558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45992.414889930558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45992.414889930558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45992.414889930558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45992.414889930558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45992.414889930558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45992.414889930558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45992.414889930558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45992.414889930558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45992.414889930558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45992.414889930558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45992.414889930558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45992.414889930558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45992.414889930558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45992.414889930558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45992.414889930558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45992.414889930558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45992.414889930558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45992.414889930558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45992.414889930558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45992.414889930558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45992.414889930558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45992.414889930558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45992.414889930558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45992.414889930558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45992.414889930558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45992.414889930558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45992.414889930558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45992.414889930558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45992.414889930558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45992.414889930558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45992.414889930558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45992.414889930558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45992.414889930558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45992.414889930558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45992.414889930558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45992.414889930558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45992.414889930558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45992.414889930558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45992.414889930558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45992.414889930558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45992.414889930558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45992.414889930558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45992.414889930558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45992.414889930558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45992.414889930558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45992.414889930558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45992.414889930558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45992.414889930558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45992.414889930558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45992.414889930558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45992.414889930558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45992.414889930558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45992.414889930558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45992.414889930558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45992.414889930558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45992.414889930558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45992.414889930558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45992.414889930558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45992.414889930558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45992.414889930558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45992.414889930558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45992.414889930558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45992.414889930558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45992.414889930558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45992.414889930558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45992.414889930558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45992.414889930558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45992.414889930558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45992.414889930558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45992.414889930558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45992.414889930558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45992.414889930558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45992.414889930558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45992.414889930558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45992.414889930558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45992.414889930558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45992.414889930558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45992.414889930558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45992.414889930558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45992.414889930558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45992.414889930558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45992.414889930558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45992.414889930558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45992.414889930558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45992.414889930558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45992.414889930558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45992.414889930558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45992.414889930558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45992.414889930558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45992.414889930558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45992.414889930558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45992.414889930558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45992.414889930558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45992.414889930558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45992.414889930558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45992.414889930558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45992.414889930558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45992.414889930558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45992.414889930558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45992.414889930558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45992.414889930558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45992.414889930558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45992.414889930558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45992.414889930558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45992.414889930558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45992.414889930558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45992.414889930558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45992.414889930558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45992.414889930558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45992.414889930558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45992.414889930558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45992.414889930558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45992.414889930558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45992.414889930558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45992.414889930558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45992.414889930558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45992.414889930558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45992.414889930558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45992.414889930558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45992.414889930558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45992.414889930558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45992.414889930558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45992.414889930558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45992.414889930558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45992.414889930558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45992.414889930558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45992.414889930558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45992.414889930558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45992.414889930558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45992.414889930558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45992.414889930558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45992.414889930558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45992.414889930558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45992.414889930558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45992.414889930558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45992.414889930558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45992.414889930558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45992.414889930558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45992.414889930558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45992.414889930558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45992.414889930558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45992.414889930558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45992.414889930558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45992.414889930558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45992.414889930558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45992.414889930558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45992.414889930558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45992.414889930558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45992.414889930558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45992.414889930558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45992.414889930558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45992.414889930558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45992.414889930558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45992.414889930558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45992.414889930558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45992.414889930558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45992.414889930558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45992.414889930558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45992.414889930558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45992.414889930558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45992.414889930558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45992.414889930558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45992.414889930558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45992.414889930558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45992.414889930558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45992.414889930558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45992.414889930558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45992.414889930558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45992.414889930558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45992.414889930558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45992.414889930558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45992.414889930558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45992.414889930558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45992.414889930558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45992.414889930558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45992.414889930558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45992.414889930558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45992.414889930558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45992.414889930558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45992.414889930558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45992.414889930558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45992.414889930558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45992.414889930558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45992.414889930558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45992.414889930558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45992.414889930558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45992.414889930558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45992.414889930558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45992.414889930558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45992.414889930558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45992.414889930558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45992.414889930558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45992.414889930558</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0"/>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288.93417233796208</v>
      </c>
      <c r="H2" s="92">
        <v>45703.474768518521</v>
      </c>
      <c r="I2" s="92" t="str">
        <f>IFERROR(VLOOKUP(D2,DB!A:F,6,0),"")</f>
        <v>SCECO</v>
      </c>
      <c r="J2" s="92" t="str">
        <f>IFERROR(VLOOKUP(D2,DB!A:G,7,0),"")</f>
        <v>Dead</v>
      </c>
      <c r="K2" s="94" t="s">
        <v>39198</v>
      </c>
      <c r="L2" s="88" t="str">
        <f>IFERROR(VLOOKUP(D2,DB!A:I,9,0),"")</f>
        <v>Latis</v>
      </c>
    </row>
    <row r="3" spans="1:16" ht="15" customHeight="1">
      <c r="A3" s="110" t="s">
        <v>39199</v>
      </c>
      <c r="B3" s="110" t="str">
        <f>IFERROR(VLOOKUP(D3,DB!A:K,11,0),"")</f>
        <v>R4</v>
      </c>
      <c r="C3" s="90">
        <v>3</v>
      </c>
      <c r="D3" s="88" t="s">
        <v>39200</v>
      </c>
      <c r="E3" s="91" t="s">
        <v>39106</v>
      </c>
      <c r="F3" s="92">
        <v>45992.347222222219</v>
      </c>
      <c r="G3" s="93">
        <f t="shared" ref="G3:G22" ca="1" si="0">IFERROR(NOW()-F3,"")</f>
        <v>6.7667708339286037E-2</v>
      </c>
      <c r="H3" s="92">
        <v>45992.337719907409</v>
      </c>
      <c r="I3" s="110" t="str">
        <f>IFERROR(VLOOKUP(D3,DB!A:F,6,0),"")</f>
        <v>SCECO</v>
      </c>
      <c r="J3" s="110" t="str">
        <f>IFERROR(VLOOKUP(D3,DB!A:G,7,0),"")</f>
        <v>Dead</v>
      </c>
      <c r="K3" s="94" t="s">
        <v>39201</v>
      </c>
      <c r="L3" s="88" t="str">
        <f>IFERROR(VLOOKUP(D3,DB!A:I,9,0),"")</f>
        <v>Latis</v>
      </c>
    </row>
    <row r="4" spans="1:16" ht="15" customHeight="1">
      <c r="A4" s="110" t="s">
        <v>39202</v>
      </c>
      <c r="B4" s="110" t="str">
        <f>IFERROR(VLOOKUP(D4,DB!A:K,11,0),"")</f>
        <v>R4</v>
      </c>
      <c r="C4" s="90">
        <v>2</v>
      </c>
      <c r="D4" s="88" t="s">
        <v>34729</v>
      </c>
      <c r="E4" s="91" t="s">
        <v>39106</v>
      </c>
      <c r="F4" s="92">
        <v>45992.354861111111</v>
      </c>
      <c r="G4" s="93">
        <f t="shared" ca="1" si="0"/>
        <v>6.0028819447325077E-2</v>
      </c>
      <c r="H4" s="92">
        <v>45992.3440625</v>
      </c>
      <c r="I4" s="110" t="str">
        <f>IFERROR(VLOOKUP(D4,DB!A:F,6,0),"")</f>
        <v>SCECO</v>
      </c>
      <c r="J4" s="110" t="str">
        <f>IFERROR(VLOOKUP(D4,DB!A:G,7,0),"")</f>
        <v>Vandalized</v>
      </c>
      <c r="K4" s="94" t="s">
        <v>39203</v>
      </c>
      <c r="L4" s="88" t="str">
        <f>IFERROR(VLOOKUP(D4,DB!A:I,9,0),"")</f>
        <v>Latis</v>
      </c>
    </row>
    <row r="5" spans="1:16" ht="15" customHeight="1">
      <c r="A5" s="110" t="s">
        <v>39204</v>
      </c>
      <c r="B5" s="110" t="str">
        <f>IFERROR(VLOOKUP(D5,DB!A:K,11,0),"")</f>
        <v>R4</v>
      </c>
      <c r="C5" s="90">
        <v>1</v>
      </c>
      <c r="D5" s="88" t="s">
        <v>39205</v>
      </c>
      <c r="E5" s="91" t="s">
        <v>39106</v>
      </c>
      <c r="F5" s="92"/>
      <c r="G5" s="93">
        <f t="shared" ca="1" si="0"/>
        <v>45992.414889930558</v>
      </c>
      <c r="H5" s="92">
        <v>45992.394814814812</v>
      </c>
      <c r="I5" s="110" t="str">
        <f>IFERROR(VLOOKUP(D5,DB!A:F,6,0),"")</f>
        <v>SCECO</v>
      </c>
      <c r="J5" s="110" t="str">
        <f>IFERROR(VLOOKUP(D5,DB!A:G,7,0),"")</f>
        <v>Dead</v>
      </c>
      <c r="K5" s="94" t="s">
        <v>39206</v>
      </c>
      <c r="L5" s="88" t="str">
        <f>IFERROR(VLOOKUP(D5,DB!A:I,9,0),"")</f>
        <v>Latis</v>
      </c>
    </row>
    <row r="6" spans="1:16" ht="15" customHeight="1">
      <c r="A6" s="110" t="s">
        <v>39204</v>
      </c>
      <c r="B6" s="110" t="str">
        <f>IFERROR(VLOOKUP(D6,DB!A:K,11,0),"")</f>
        <v>R4</v>
      </c>
      <c r="C6" s="90">
        <v>1</v>
      </c>
      <c r="D6" s="88" t="s">
        <v>39207</v>
      </c>
      <c r="E6" s="91" t="s">
        <v>39106</v>
      </c>
      <c r="F6" s="92"/>
      <c r="G6" s="93">
        <f t="shared" ca="1" si="0"/>
        <v>45992.414889930558</v>
      </c>
      <c r="H6" s="92">
        <v>45992.396863425929</v>
      </c>
      <c r="I6" s="110" t="str">
        <f>IFERROR(VLOOKUP(D6,DB!A:F,6,0),"")</f>
        <v>SCECO</v>
      </c>
      <c r="J6" s="110" t="str">
        <f>IFERROR(VLOOKUP(D6,DB!A:G,7,0),"")</f>
        <v>Good</v>
      </c>
      <c r="K6" s="94" t="s">
        <v>39203</v>
      </c>
      <c r="L6" s="88" t="str">
        <f>IFERROR(VLOOKUP(D6,DB!A:I,9,0),"")</f>
        <v>Latis</v>
      </c>
    </row>
    <row r="7" spans="1:16" ht="15" customHeight="1">
      <c r="A7" s="110" t="s">
        <v>39204</v>
      </c>
      <c r="B7" s="110" t="str">
        <f>IFERROR(VLOOKUP(D7,DB!A:K,11,0),"")</f>
        <v>R4</v>
      </c>
      <c r="C7" s="90">
        <v>1</v>
      </c>
      <c r="D7" s="88" t="s">
        <v>39208</v>
      </c>
      <c r="E7" s="91" t="s">
        <v>39106</v>
      </c>
      <c r="F7" s="92"/>
      <c r="G7" s="93">
        <f t="shared" ca="1" si="0"/>
        <v>45992.414889930558</v>
      </c>
      <c r="H7" s="92">
        <v>45992.397499999999</v>
      </c>
      <c r="I7" s="110" t="str">
        <f>IFERROR(VLOOKUP(D7,DB!A:F,6,0),"")</f>
        <v>SCECO</v>
      </c>
      <c r="J7" s="110" t="str">
        <f>IFERROR(VLOOKUP(D7,DB!A:G,7,0),"")</f>
        <v>Dead</v>
      </c>
      <c r="K7" s="94" t="s">
        <v>39209</v>
      </c>
      <c r="L7" s="88" t="str">
        <f>IFERROR(VLOOKUP(D7,DB!A:I,9,0),"")</f>
        <v>Latis</v>
      </c>
    </row>
    <row r="8" spans="1:16" ht="15" customHeight="1">
      <c r="A8" s="110"/>
      <c r="B8" s="110" t="str">
        <f>IFERROR(VLOOKUP(D8,DB!A:K,11,0),"")</f>
        <v/>
      </c>
      <c r="C8" s="90"/>
      <c r="D8" s="88"/>
      <c r="E8" s="91"/>
      <c r="F8" s="92"/>
      <c r="G8" s="93">
        <f t="shared" ca="1" si="0"/>
        <v>45992.414889930558</v>
      </c>
      <c r="H8" s="92"/>
      <c r="I8" s="110" t="str">
        <f>IFERROR(VLOOKUP(D8,DB!A:F,6,0),"")</f>
        <v/>
      </c>
      <c r="J8" s="110" t="str">
        <f>IFERROR(VLOOKUP(D8,DB!A:G,7,0),"")</f>
        <v/>
      </c>
      <c r="K8" s="94"/>
      <c r="L8" s="88" t="str">
        <f>IFERROR(VLOOKUP(D8,DB!A:I,9,0),"")</f>
        <v/>
      </c>
    </row>
    <row r="9" spans="1:16" ht="15" customHeight="1">
      <c r="A9" s="110"/>
      <c r="B9" s="110" t="str">
        <f>IFERROR(VLOOKUP(D10,DB!A:K,11,0),"")</f>
        <v/>
      </c>
      <c r="C9" s="90"/>
      <c r="D9" s="88"/>
      <c r="E9" s="91"/>
      <c r="F9" s="92"/>
      <c r="G9" s="93">
        <f t="shared" ca="1" si="0"/>
        <v>45992.414889930558</v>
      </c>
      <c r="H9" s="92"/>
      <c r="I9" s="110" t="str">
        <f>IFERROR(VLOOKUP(D10,DB!A:F,6,0),"")</f>
        <v/>
      </c>
      <c r="J9" s="110" t="str">
        <f>IFERROR(VLOOKUP(D10,DB!A:G,7,0),"")</f>
        <v/>
      </c>
      <c r="K9" s="94"/>
      <c r="L9" s="88" t="str">
        <f>IFERROR(VLOOKUP(D10,DB!A:I,9,0),"")</f>
        <v/>
      </c>
    </row>
    <row r="10" spans="1:16" ht="15" customHeight="1">
      <c r="A10" s="110"/>
      <c r="B10" s="110" t="str">
        <f>IFERROR(VLOOKUP(#REF!,DB!A:K,11,0),"")</f>
        <v/>
      </c>
      <c r="C10" s="90"/>
      <c r="D10" s="88"/>
      <c r="E10" s="91"/>
      <c r="F10" s="92"/>
      <c r="G10" s="93">
        <f t="shared" ca="1" si="0"/>
        <v>45992.414889930558</v>
      </c>
      <c r="H10" s="92"/>
      <c r="I10" s="110" t="str">
        <f>IFERROR(VLOOKUP(#REF!,DB!A:F,6,0),"")</f>
        <v/>
      </c>
      <c r="J10" s="110" t="str">
        <f>IFERROR(VLOOKUP(#REF!,DB!A:G,7,0),"")</f>
        <v/>
      </c>
      <c r="K10" s="94"/>
      <c r="L10" s="88" t="str">
        <f>IFERROR(VLOOKUP(#REF!,DB!A:I,9,0),"")</f>
        <v/>
      </c>
    </row>
    <row r="11" spans="1:16" ht="15" customHeight="1">
      <c r="A11" s="110"/>
      <c r="B11" s="110" t="str">
        <f>IFERROR(VLOOKUP(D11,DB!A:K,11,0),"")</f>
        <v/>
      </c>
      <c r="C11" s="90"/>
      <c r="D11" s="88"/>
      <c r="E11" s="91"/>
      <c r="F11" s="92"/>
      <c r="G11" s="93">
        <f t="shared" ca="1" si="0"/>
        <v>45992.414889930558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45992.414889930558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45992.414889930558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45992.414889930558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45992.414889930558</v>
      </c>
      <c r="H15" s="92"/>
      <c r="I15" s="110" t="str">
        <f>IFERROR(VLOOKUP(D15,DB!A:F,6,0),"")</f>
        <v/>
      </c>
      <c r="J15" s="110" t="str">
        <f>IFERROR(VLOOKUP(D15,DB!A:G,7,0),"")</f>
        <v/>
      </c>
      <c r="K15" s="94"/>
      <c r="L15" s="88" t="str">
        <f>IFERROR(VLOOKUP(D15,DB!A:I,9,0),"")</f>
        <v/>
      </c>
    </row>
    <row r="16" spans="1:16" ht="15" customHeight="1">
      <c r="A16" s="110"/>
      <c r="B16" s="110" t="str">
        <f>IFERROR(VLOOKUP(D17,DB!A:K,11,0),"")</f>
        <v/>
      </c>
      <c r="C16" s="90"/>
      <c r="D16" s="150"/>
      <c r="E16" s="91"/>
      <c r="F16" s="92"/>
      <c r="G16" s="93">
        <f t="shared" ca="1" si="0"/>
        <v>45992.414889930558</v>
      </c>
      <c r="H16" s="92"/>
      <c r="I16" s="110" t="str">
        <f>IFERROR(VLOOKUP(D17,DB!A:F,6,0),"")</f>
        <v/>
      </c>
      <c r="J16" s="110" t="str">
        <f>IFERROR(VLOOKUP(D17,DB!A:G,7,0),"")</f>
        <v/>
      </c>
      <c r="K16" s="94"/>
      <c r="L16" s="88" t="str">
        <f>IFERROR(VLOOKUP(D17,DB!A:I,9,0),"")</f>
        <v/>
      </c>
    </row>
    <row r="17" spans="1:12" ht="15" customHeight="1">
      <c r="A17" s="110"/>
      <c r="B17" s="110" t="str">
        <f>IFERROR(VLOOKUP(#REF!,DB!A:K,11,0),"")</f>
        <v/>
      </c>
      <c r="C17" s="90"/>
      <c r="D17" s="88"/>
      <c r="E17" s="91"/>
      <c r="F17" s="92"/>
      <c r="G17" s="93">
        <f t="shared" ca="1" si="0"/>
        <v>45992.414889930558</v>
      </c>
      <c r="H17" s="92"/>
      <c r="I17" s="110" t="str">
        <f>IFERROR(VLOOKUP(#REF!,DB!A:F,6,0),"")</f>
        <v/>
      </c>
      <c r="J17" s="110" t="str">
        <f>IFERROR(VLOOKUP(#REF!,DB!A:G,7,0),"")</f>
        <v/>
      </c>
      <c r="K17" s="94"/>
      <c r="L17" s="88" t="str">
        <f>IFERROR(VLOOKUP(#REF!,DB!A:I,9,0),"")</f>
        <v/>
      </c>
    </row>
    <row r="18" spans="1:12" ht="15" customHeight="1">
      <c r="A18" s="110"/>
      <c r="B18" s="110" t="str">
        <f>IFERROR(VLOOKUP(D18,DB!A:K,11,0),"")</f>
        <v/>
      </c>
      <c r="C18" s="90"/>
      <c r="D18" s="88"/>
      <c r="E18" s="91"/>
      <c r="F18" s="92"/>
      <c r="G18" s="93">
        <f t="shared" ca="1" si="0"/>
        <v>45992.414889930558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155"/>
      <c r="E19" s="91"/>
      <c r="F19" s="92"/>
      <c r="G19" s="93">
        <f t="shared" ca="1" si="0"/>
        <v>45992.414889930558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45992.414889930558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45992.414889930558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45992.414889930558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ref="G23:G86" ca="1" si="1">IFERROR(NOW()-F23,"")</f>
        <v>45992.414889930558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45992.414889930558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45992.414889930558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45992.414889930558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45992.414889930558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45992.414889930558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45992.414889930558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45992.414889930558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45992.414889930558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45992.414889930558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45992.414889930558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45992.414889930558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45992.414889930558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45992.414889930558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45992.414889930558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45992.414889930558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45992.414889930558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45992.414889930558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45992.414889930558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45992.414889930558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45992.414889930558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45992.414889930558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45992.414889930558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45992.414889930558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45992.414889930558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45992.414889930558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45992.414889930558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45992.414889930558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45992.414889930558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45992.414889930558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45992.414889930558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45992.414889930558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45992.414889930558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45992.414889930558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45992.414889930558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45992.414889930558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45992.414889930558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45992.414889930558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45992.414889930558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45992.414889930558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45992.414889930558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45992.414889930558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45992.414889930558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45992.414889930558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45992.414889930558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45992.414889930558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45992.414889930558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45992.414889930558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45992.414889930558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45992.414889930558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45992.414889930558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45992.414889930558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45992.414889930558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45992.414889930558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45992.414889930558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45992.414889930558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45992.414889930558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45992.414889930558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45992.414889930558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45992.414889930558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45992.414889930558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45992.414889930558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45992.414889930558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45992.414889930558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ref="G87:G150" ca="1" si="2">IFERROR(NOW()-F87,"")</f>
        <v>45992.414889930558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45992.414889930558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45992.414889930558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45992.414889930558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45992.414889930558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45992.414889930558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45992.414889930558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45992.414889930558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45992.414889930558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45992.414889930558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45992.414889930558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45992.414889930558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45992.414889930558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45992.414889930558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45992.414889930558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45992.414889930558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45992.414889930558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45992.414889930558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45992.414889930558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45992.414889930558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45992.414889930558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45992.414889930558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45992.414889930558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45992.414889930558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45992.414889930558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45992.414889930558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45992.414889930558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45992.414889930558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45992.414889930558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45992.414889930558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45992.414889930558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45992.414889930558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45992.414889930558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45992.414889930558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45992.414889930558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45992.414889930558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45992.414889930558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45992.414889930558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45992.414889930558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45992.414889930558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45992.414889930558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45992.414889930558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45992.414889930558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45992.414889930558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45992.414889930558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45992.414889930558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45992.414889930558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45992.414889930558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45992.414889930558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45992.414889930558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45992.414889930558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45992.414889930558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45992.414889930558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45992.414889930558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45992.414889930558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45992.414889930558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45992.414889930558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45992.414889930558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45992.414889930558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45992.414889930558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45992.414889930558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45992.414889930558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45992.414889930558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45992.414889930558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ref="G151:G214" ca="1" si="3">IFERROR(NOW()-F151,"")</f>
        <v>45992.414889930558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45992.414889930558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45992.414889930558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45992.414889930558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45992.414889930558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45992.414889930558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45992.414889930558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45992.414889930558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45992.414889930558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45992.414889930558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45992.414889930558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45992.414889930558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45992.414889930558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45992.414889930558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45992.414889930558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45992.414889930558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45992.414889930558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45992.414889930558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45992.414889930558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45992.414889930558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45992.414889930558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45992.414889930558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45992.414889930558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45992.414889930558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45992.414889930558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45992.414889930558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45992.414889930558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45992.414889930558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45992.414889930558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45992.414889930558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45992.414889930558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45992.414889930558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45992.414889930558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45992.414889930558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45992.414889930558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45992.414889930558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45992.414889930558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45992.414889930558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45992.414889930558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45992.414889930558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45992.414889930558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45992.414889930558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45992.414889930558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45992.414889930558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45992.414889930558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45992.414889930558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45992.414889930558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45992.414889930558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45992.414889930558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45992.414889930558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45992.414889930558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45992.414889930558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45992.414889930558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45992.414889930558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45992.414889930558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45992.414889930558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45992.414889930558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45992.414889930558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45992.414889930558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45992.414889930558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45992.414889930558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45992.414889930558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45992.414889930558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45992.414889930558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ref="G215:G260" ca="1" si="4">IFERROR(NOW()-F215,"")</f>
        <v>45992.414889930558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45992.414889930558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45992.414889930558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45992.414889930558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45992.414889930558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45992.414889930558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45992.414889930558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45992.414889930558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45992.414889930558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45992.414889930558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45992.414889930558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45992.414889930558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45992.414889930558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45992.414889930558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45992.414889930558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45992.414889930558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45992.414889930558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45992.414889930558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45992.414889930558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45992.414889930558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45992.414889930558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45992.414889930558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45992.414889930558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45992.414889930558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45992.414889930558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45992.414889930558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45992.414889930558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45992.414889930558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45992.414889930558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45992.414889930558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45992.414889930558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45992.414889930558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45992.414889930558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45992.414889930558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45992.414889930558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45992.414889930558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45992.414889930558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45992.414889930558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45992.414889930558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45992.414889930558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45992.414889930558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45992.414889930558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45992.414889930558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45992.414889930558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45992.414889930558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45992.414889930558</v>
      </c>
      <c r="H260" s="92"/>
      <c r="I260" s="110" t="str">
        <f>IFERROR(VLOOKUP(D260,DB!A:F,6,0),"")</f>
        <v/>
      </c>
      <c r="J260" s="110" t="str">
        <f>IFERROR(VLOOKUP(D260,DB!A:G,7,0),"")</f>
        <v/>
      </c>
      <c r="K260" s="94"/>
      <c r="L260" s="88" t="str">
        <f>IFERROR(VLOOKUP(D260,DB!A:I,9,0),"")</f>
        <v/>
      </c>
    </row>
  </sheetData>
  <dataValidations count="2">
    <dataValidation allowBlank="1" showInputMessage="1" showErrorMessage="1" sqref="E1" xr:uid="{A4F81451-56CC-4543-9497-104C4E44EE4B}"/>
    <dataValidation type="list" allowBlank="1" showInputMessage="1" showErrorMessage="1" sqref="E2:E2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tabSelected="1" workbookViewId="0">
      <selection activeCell="K12" sqref="K12"/>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39210</v>
      </c>
      <c r="B2" s="37" t="str">
        <f>IFERROR(VLOOKUP(D2,DB!A:K,11,0),"")</f>
        <v>R5</v>
      </c>
      <c r="C2" s="37">
        <v>3</v>
      </c>
      <c r="D2" s="103" t="s">
        <v>36085</v>
      </c>
      <c r="E2" s="37" t="s">
        <v>39106</v>
      </c>
      <c r="F2" s="38">
        <v>45891.832060185188</v>
      </c>
      <c r="G2" s="105">
        <f ca="1">IFERROR(NOW()-F2,"")</f>
        <v>100.58282974536996</v>
      </c>
      <c r="H2" s="38">
        <v>45891.790393518517</v>
      </c>
      <c r="I2" s="37" t="str">
        <f>IFERROR(VLOOKUP(D2,DB!A:F,6,0),"")</f>
        <v>Generator-SG</v>
      </c>
      <c r="J2" s="37" t="str">
        <f>IFERROR(VLOOKUP(D2,DB!A:G,7,0),"")</f>
        <v>Vandalized</v>
      </c>
      <c r="K2" s="37" t="s">
        <v>39211</v>
      </c>
      <c r="L2" s="37" t="str">
        <f>IFERROR(VLOOKUP(D2,DB!A:I,9,0),"")</f>
        <v>Latis</v>
      </c>
      <c r="M2" s="102"/>
    </row>
    <row r="3" spans="1:13" s="39" customFormat="1" ht="30.75">
      <c r="A3" s="37" t="s">
        <v>39212</v>
      </c>
      <c r="B3" s="37" t="str">
        <f>IFERROR(VLOOKUP(D3,DB!A:K,11,0),"")</f>
        <v>R5</v>
      </c>
      <c r="C3" s="37">
        <v>1</v>
      </c>
      <c r="D3" s="37" t="s">
        <v>33407</v>
      </c>
      <c r="E3" s="37" t="s">
        <v>39187</v>
      </c>
      <c r="F3" s="38">
        <v>45926.188877314817</v>
      </c>
      <c r="G3" s="105">
        <f t="shared" ref="G3" ca="1" si="0">IFERROR(NOW()-F3,"")</f>
        <v>66.226012615741638</v>
      </c>
      <c r="H3" s="38">
        <v>45926.158159722225</v>
      </c>
      <c r="I3" s="37" t="str">
        <f>IFERROR(VLOOKUP(D3,DB!A:F,6,0),"")</f>
        <v>SCECO</v>
      </c>
      <c r="J3" s="37" t="str">
        <f>IFERROR(VLOOKUP(D3,DB!A:G,7,0),"")</f>
        <v>Good</v>
      </c>
      <c r="K3" s="37" t="s">
        <v>39213</v>
      </c>
      <c r="L3" s="37" t="str">
        <f>IFERROR(VLOOKUP(D3,DB!A:I,9,0),"")</f>
        <v>Latis</v>
      </c>
      <c r="M3" s="102"/>
    </row>
    <row r="4" spans="1:13" s="39" customFormat="1" ht="39.75" customHeight="1">
      <c r="A4" s="106" t="s">
        <v>39214</v>
      </c>
      <c r="B4" s="106" t="str">
        <f>IFERROR(VLOOKUP(D4,DB!A:K,11,0),"")</f>
        <v>R5</v>
      </c>
      <c r="C4" s="106">
        <v>1</v>
      </c>
      <c r="D4" s="106" t="s">
        <v>34832</v>
      </c>
      <c r="E4" s="106" t="s">
        <v>39187</v>
      </c>
      <c r="F4" s="107">
        <v>45948.661111111112</v>
      </c>
      <c r="G4" s="108">
        <f t="shared" ref="G4" ca="1" si="1">IFERROR(NOW()-F4,"")</f>
        <v>43.75377881944587</v>
      </c>
      <c r="H4" s="107">
        <v>45948.661111111112</v>
      </c>
      <c r="I4" s="106" t="str">
        <f>IFERROR(VLOOKUP(D4,DB!A:F,6,0),"")</f>
        <v>SCECO</v>
      </c>
      <c r="J4" s="106" t="str">
        <f>IFERROR(VLOOKUP(D4,DB!A:G,7,0),"")</f>
        <v>Dead</v>
      </c>
      <c r="K4" s="106" t="s">
        <v>39215</v>
      </c>
      <c r="L4" s="106" t="str">
        <f>IFERROR(VLOOKUP(D4,DB!A:I,9,0),"")</f>
        <v>Latis</v>
      </c>
    </row>
    <row r="5" spans="1:13" s="39" customFormat="1" ht="30.75">
      <c r="A5" s="106" t="s">
        <v>39216</v>
      </c>
      <c r="B5" s="106" t="str">
        <f>IFERROR(VLOOKUP(D5,DB!A:K,11,0),"")</f>
        <v>R5</v>
      </c>
      <c r="C5" s="106">
        <v>1</v>
      </c>
      <c r="D5" s="106" t="s">
        <v>36592</v>
      </c>
      <c r="E5" s="106" t="s">
        <v>39106</v>
      </c>
      <c r="F5" s="107">
        <v>45981.373298611114</v>
      </c>
      <c r="G5" s="108">
        <f ca="1">IFERROR(NOW()-F5,"")</f>
        <v>11.041591319444706</v>
      </c>
      <c r="H5" s="136">
        <v>45981.360798611109</v>
      </c>
      <c r="I5" s="106" t="str">
        <f>IFERROR(VLOOKUP(D5,DB!A:F,6,0),"")</f>
        <v>SCECO</v>
      </c>
      <c r="J5" s="106" t="str">
        <f>IFERROR(VLOOKUP(D5,DB!A:G,7,0),"")</f>
        <v>Dead</v>
      </c>
      <c r="K5" s="106" t="s">
        <v>39217</v>
      </c>
      <c r="L5" s="106" t="str">
        <f>IFERROR(VLOOKUP(D5,DB!A:I,9,0),"")</f>
        <v>Latis</v>
      </c>
    </row>
    <row r="6" spans="1:13">
      <c r="A6" s="37" t="s">
        <v>39218</v>
      </c>
      <c r="B6" s="37" t="s">
        <v>5445</v>
      </c>
      <c r="C6" s="37">
        <v>1</v>
      </c>
      <c r="D6" s="37" t="s">
        <v>36123</v>
      </c>
      <c r="E6" s="37" t="s">
        <v>39106</v>
      </c>
      <c r="F6" s="38">
        <v>45992.123136574075</v>
      </c>
      <c r="G6" s="135">
        <f ca="1">IFERROR(NOW()-F6,"")</f>
        <v>0.29175335648324108</v>
      </c>
      <c r="H6" s="38">
        <v>45992.1175</v>
      </c>
      <c r="I6" s="37" t="str">
        <f>IFERROR(VLOOKUP(D6,DB!A:F,6,0),"")</f>
        <v>Generator-SG</v>
      </c>
      <c r="J6" s="37" t="str">
        <f>IFERROR(VLOOKUP(D6,DB!A:G,7,0),"")</f>
        <v>Vandalized</v>
      </c>
      <c r="K6" s="37" t="s">
        <v>39219</v>
      </c>
      <c r="L6" s="37" t="str">
        <f>IFERROR(VLOOKUP(D6,DB!A:I,9,0),"")</f>
        <v>Latis</v>
      </c>
    </row>
    <row r="7" spans="1:13">
      <c r="A7" s="37" t="s">
        <v>39220</v>
      </c>
      <c r="B7" s="37" t="str">
        <f>IFERROR(VLOOKUP(D7,DB!A:K,11,0),"")</f>
        <v>R5</v>
      </c>
      <c r="C7" s="37">
        <v>1</v>
      </c>
      <c r="D7" s="37" t="s">
        <v>38212</v>
      </c>
      <c r="E7" s="37" t="s">
        <v>39106</v>
      </c>
      <c r="F7" s="38">
        <v>45992.388009259259</v>
      </c>
      <c r="G7" s="135">
        <f ca="1">IFERROR(NOW()-F7,"")</f>
        <v>2.68806712992955E-2</v>
      </c>
      <c r="H7" s="38">
        <v>45992.382268518515</v>
      </c>
      <c r="I7" s="37" t="str">
        <f>IFERROR(VLOOKUP(D7,DB!A:F,6,0),"")</f>
        <v>SCECO</v>
      </c>
      <c r="J7" s="37" t="str">
        <f>IFERROR(VLOOKUP(D7,DB!A:G,7,0),"")</f>
        <v>Haj Removal</v>
      </c>
      <c r="K7" s="37" t="s">
        <v>39221</v>
      </c>
      <c r="L7" s="37" t="str">
        <f>IFERROR(VLOOKUP(D7,DB!A:I,9,0),"")</f>
        <v>Latis</v>
      </c>
    </row>
    <row r="8" spans="1:13">
      <c r="A8" s="37"/>
      <c r="B8" s="37" t="str">
        <f>IFERROR(VLOOKUP(D8,DB!A:K,11,0),"")</f>
        <v/>
      </c>
      <c r="C8" s="37"/>
      <c r="D8" s="154"/>
      <c r="E8" s="37"/>
      <c r="F8" s="38"/>
      <c r="G8" s="135">
        <f ca="1">IFERROR(NOW()-F8,"")</f>
        <v>45992.414889930558</v>
      </c>
      <c r="H8" s="38"/>
      <c r="I8" s="37" t="str">
        <f>IFERROR(VLOOKUP(D8,DB!A:F,6,0),"")</f>
        <v/>
      </c>
      <c r="J8" s="37" t="str">
        <f>IFERROR(VLOOKUP(D8,DB!A:G,7,0),"")</f>
        <v/>
      </c>
      <c r="K8" s="37"/>
      <c r="L8" s="37" t="str">
        <f>IFERROR(VLOOKUP(D8,DB!A:I,9,0),"")</f>
        <v/>
      </c>
    </row>
    <row r="9" spans="1:13">
      <c r="A9" s="37"/>
      <c r="B9" s="37" t="str">
        <f>IFERROR(VLOOKUP(D9,DB!A:K,11,0),"")</f>
        <v/>
      </c>
      <c r="C9" s="37"/>
      <c r="D9"/>
      <c r="E9" s="37"/>
      <c r="F9" s="38"/>
      <c r="G9" s="135">
        <f ca="1">IFERROR(NOW()-F9,"")</f>
        <v>45992.414889930558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45992.414889930558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45992.414889930558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45992.414889930558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45992.414889930558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45992.414889930558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45992.414889930558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45992.414889930558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45992.414889930558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45992.414889930558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45992.414889930558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45992.414889930558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45992.414889930558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45992.414889930558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45992.414889930558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45992.414889930558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45992.414889930558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45992.414889930558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45992.414889930558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45992.414889930558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45992.414889930558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45992.414889930558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45992.414889930558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45992.414889930558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45992.414889930558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45992.414889930558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45992.414889930558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45992.414889930558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45992.414889930558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45992.414889930558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45992.414889930558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45992.414889930558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45992.414889930558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45992.414889930558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45992.414889930558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45992.414889930558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45992.414889930558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45992.414889930558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45992.414889930558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45992.414889930558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45992.414889930558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45992.414889930558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45992.414889930558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45992.414889930558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45992.414889930558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45992.414889930558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45992.414889930558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45992.414889930558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45992.414889930558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45992.414889930558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45992.414889930558</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45992.414889930558</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45992.414889930558</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45992.414889930558</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45992.414889930558</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45992.414889930558</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45992.414889930558</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45992.414889930558</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45992.414889930558</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45992.414889930558</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45992.414889930558</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45992.414889930558</v>
      </c>
      <c r="H70" s="38"/>
      <c r="I70" s="37" t="str">
        <f>IFERROR(VLOOKUP(D70,DB!A:F,6,0),"")</f>
        <v/>
      </c>
      <c r="J70" s="37" t="str">
        <f>IFERROR(VLOOKUP(D70,DB!A:G,7,0),"")</f>
        <v/>
      </c>
      <c r="K70" s="37"/>
      <c r="L70" s="37" t="str">
        <f>IFERROR(VLOOKUP(D70,DB!A:I,9,0),"")</f>
        <v/>
      </c>
    </row>
    <row r="71" spans="1:12">
      <c r="A71" s="151"/>
      <c r="B71" s="151" t="str">
        <f>IFERROR(VLOOKUP(D71,DB!A:K,11,0),"")</f>
        <v/>
      </c>
      <c r="C71" s="151"/>
      <c r="D71" s="151"/>
      <c r="E71" s="151"/>
      <c r="F71" s="152"/>
      <c r="G71" s="153">
        <f ca="1">IFERROR(NOW()-F71,"")</f>
        <v>45992.414889930558</v>
      </c>
      <c r="H71" s="152"/>
      <c r="I71" s="151" t="str">
        <f>IFERROR(VLOOKUP(D71,DB!A:F,6,0),"")</f>
        <v/>
      </c>
      <c r="J71" s="151" t="str">
        <f>IFERROR(VLOOKUP(D71,DB!A:G,7,0),"")</f>
        <v/>
      </c>
      <c r="K71" s="151"/>
      <c r="L71" s="151"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7"/>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45992.414889930558</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45992.414889930558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45992.414889930558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45992.414889930558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45992.414889930558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45992.414889930558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45992.414889930558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45992.414889930558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45992.414889930558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45992.414889930558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45992.414889930558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45992.414889930558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45992.414889930558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45992.414889930558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45992.414889930558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45992.414889930558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45992.414889930558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45992.414889930558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45992.414889930558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45992.414889930558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45992.414889930558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45992.414889930558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45992.414889930558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45992.414889930558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45992.414889930558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45992.414889930558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45992.414889930558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45992.414889930558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45992.414889930558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45992.414889930558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45992.414889930558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45992.414889930558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45992.414889930558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45992.414889930558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45992.414889930558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45992.414889930558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45992.414889930558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45992.414889930558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45992.414889930558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45992.414889930558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45992.414889930558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45992.414889930558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45992.414889930558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45992.414889930558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45992.414889930558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45992.414889930558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45992.414889930558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45992.414889930558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45992.414889930558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45992.414889930558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45992.414889930558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45992.414889930558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45992.414889930558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45992.414889930558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45992.414889930558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45992.414889930558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45992.414889930558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45992.414889930558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45992.414889930558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45992.414889930558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45992.414889930558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45992.414889930558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45992.414889930558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45992.414889930558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45992.414889930558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45992.414889930558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45992.414889930558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45992.414889930558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45992.414889930558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45992.414889930558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45992.414889930558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45992.414889930558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45992.414889930558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45992.414889930558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45992.414889930558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45992.414889930558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45992.414889930558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45992.414889930558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45992.414889930558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45992.414889930558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45992.414889930558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45992.414889930558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45992.414889930558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45992.414889930558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45992.414889930558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45992.414889930558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45992.414889930558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45992.414889930558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45992.414889930558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45992.414889930558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45992.414889930558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45992.414889930558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45992.414889930558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45992.414889930558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45992.414889930558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45992.414889930558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45992.414889930558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45992.414889930558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45992.414889930558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45992.414889930558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45992.414889930558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45992.414889930558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45992.414889930558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45992.414889930558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45992.414889930558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45992.414889930558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45992.414889930558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45992.414889930558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45992.414889930558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45992.414889930558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45992.414889930558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45992.414889930558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45992.414889930558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45992.414889930558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45992.414889930558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45992.414889930558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45992.414889930558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45992.414889930558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45992.414889930558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45992.414889930558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45992.414889930558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45992.414889930558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45992.414889930558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45992.414889930558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45992.414889930558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45992.414889930558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45992.414889930558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45992.414889930558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45992.414889930558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45992.414889930558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45992.414889930558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45992.414889930558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45992.414889930558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45992.414889930558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45992.414889930558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45992.414889930558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45992.414889930558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45992.414889930558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45992.414889930558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45992.414889930558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45992.414889930558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45992.414889930558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45992.414889930558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45992.414889930558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45992.414889930558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45992.414889930558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45992.414889930558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45992.414889930558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45992.414889930558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45992.414889930558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45992.414889930558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45992.414889930558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45992.414889930558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45992.414889930558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45992.414889930558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45992.414889930558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45992.414889930558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45992.414889930558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45992.414889930558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45992.414889930558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45992.414889930558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45992.414889930558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45992.414889930558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45992.414889930558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45992.414889930558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45992.414889930558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45992.414889930558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45992.414889930558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45992.414889930558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45992.414889930558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45992.414889930558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45992.414889930558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45992.414889930558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45992.414889930558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45992.414889930558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45992.414889930558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45992.414889930558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45992.414889930558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45992.414889930558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45992.414889930558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45992.414889930558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45992.414889930558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45992.414889930558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45992.414889930558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45992.414889930558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45992.414889930558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45992.414889930558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45992.414889930558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45992.414889930558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45992.414889930558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45992.414889930558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45992.414889930558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45992.414889930558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45992.414889930558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45992.414889930558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45992.414889930558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45992.414889930558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45992.414889930558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45992.414889930558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45992.414889930558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45992.414889930558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45992.414889930558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45992.414889930558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45992.414889930558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45992.414889930558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45992.414889930558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45992.414889930558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45992.414889930558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45992.414889930558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45992.414889930558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45992.414889930558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45992.414889930558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45992.414889930558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45992.414889930558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45992.414889930558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45992.414889930558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45992.414889930558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45992.414889930558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45992.414889930558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45992.414889930558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45992.414889930558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45992.414889930558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45992.414889930558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45992.414889930558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45992.414889930558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45992.414889930558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45992.414889930558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45992.414889930558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45992.414889930558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45992.414889930558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45992.414889930558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45992.414889930558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45992.414889930558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45992.414889930558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45992.414889930558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45992.414889930558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45992.414889930558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45992.414889930558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45992.414889930558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45992.414889930558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45992.414889930558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45992.414889930558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45992.414889930558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45992.414889930558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45992.414889930558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45992.414889930558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45992.414889930558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45992.414889930558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45992.414889930558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45992.414889930558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45992.414889930558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45992.414889930558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45992.414889930558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45992.414889930558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45992.414889930558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45992.414889930558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45992.414889930558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45992.414889930558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45992.414889930558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45992.414889930558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45992.414889930558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45992.414889930558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45992.414889930558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45992.414889930558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45992.414889930558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45992.414889930558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45992.414889930558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45992.414889930558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45992.414889930558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45992.414889930558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45992.414889930558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45992.414889930558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45992.414889930558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45992.414889930558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45992.414889930558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45992.414889930558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45992.414889930558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45992.414889930558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45992.414889930558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45992.414889930558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45992.414889930558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45992.414889930558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45992.414889930558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45992.414889930558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45992.414889930558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45992.414889930558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45992.414889930558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45992.414889930558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45992.414889930558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45992.414889930558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45992.414889930558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45992.414889930558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45992.414889930558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45992.414889930558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45992.414889930558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45992.414889930558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45992.414889930558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45992.414889930558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45992.414889930558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45992.414889930558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45992.414889930558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45992.414889930558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45992.414889930558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45992.414889930558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45992.414889930558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45992.414889930558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45992.414889930558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45992.414889930558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45992.414889930558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45992.414889930558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45992.414889930558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45992.414889930558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45992.414889930558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45992.414889930558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45992.414889930558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45992.414889930558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45992.414889930558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45992.414889930558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45992.414889930558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45992.414889930558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45992.414889930558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45992.414889930558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45992.414889930558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45992.414889930558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45992.414889930558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45992.414889930558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45992.414889930558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45992.414889930558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45992.414889930558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45992.414889930558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45992.414889930558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45992.414889930558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45992.414889930558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45992.414889930558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45992.414889930558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45992.414889930558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45992.414889930558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45992.414889930558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45992.414889930558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45992.414889930558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45992.414889930558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45992.414889930558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45992.414889930558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45992.414889930558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45992.414889930558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45992.414889930558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45992.414889930558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45992.414889930558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45992.414889930558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45992.414889930558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45992.414889930558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45992.414889930558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45992.414889930558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45992.414889930558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45992.414889930558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45992.414889930558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45992.414889930558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45992.414889930558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45992.414889930558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45992.414889930558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45992.414889930558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45992.414889930558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45992.414889930558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45992.414889930558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45992.414889930558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45992.414889930558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45992.414889930558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45992.414889930558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45992.414889930558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45992.414889930558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45992.414889930558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45992.414889930558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45992.414889930558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45992.414889930558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45992.414889930558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45992.414889930558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45992.414889930558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45992.414889930558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45992.414889930558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45992.414889930558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45992.414889930558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45992.414889930558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45992.414889930558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45992.414889930558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45992.414889930558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45992.414889930558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45992.414889930558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45992.414889930558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45992.414889930558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45992.414889930558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45992.414889930558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45992.414889930558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45992.414889930558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45992.414889930558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45992.414889930558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45992.414889930558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45992.414889930558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45992.414889930558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45992.414889930558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45992.414889930558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45992.414889930558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45992.414889930558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45992.414889930558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45992.414889930558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45992.414889930558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45992.414889930558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45992.414889930558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45992.414889930558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45992.414889930558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45992.414889930558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45992.414889930558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45992.414889930558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45992.414889930558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45992.414889930558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45992.414889930558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45992.414889930558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45992.414889930558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45992.414889930558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45992.414889930558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45992.414889930558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45992.414889930558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45992.414889930558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45992.414889930558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45992.414889930558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45992.414889930558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45992.414889930558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45992.414889930558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45992.414889930558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45992.414889930558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45992.414889930558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45992.414889930558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45992.414889930558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45992.414889930558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45992.414889930558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45992.414889930558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45992.414889930558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45992.414889930558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45992.414889930558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45992.414889930558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45992.414889930558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45992.414889930558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45992.414889930558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45992.414889930558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45992.414889930558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45992.414889930558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45992.414889930558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45992.414889930558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45992.414889930558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45992.414889930558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45992.414889930558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45992.414889930558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45992.414889930558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45992.414889930558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45992.414889930558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45992.414889930558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45992.414889930558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45992.414889930558</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45992.414889930558</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45992.414889930558</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45992.414889930558</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45992.414889930558</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45992.414889930558</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45992.414889930558</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45992.414889930558</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45992.414889930558</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45992.414889930558</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45992.414889930558</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45992.414889930558</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45992.414889930558</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45992.414889930558</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45992.414889930558</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45992.414889930558</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45992.414889930558</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45992.414889930558</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45992.414889930558</v>
      </c>
      <c r="H476" s="121"/>
      <c r="I476" s="119" t="str">
        <f>IFERROR(VLOOKUP(D476,DB!A:F,6,0),"")</f>
        <v/>
      </c>
      <c r="J476" s="119" t="str">
        <f>IFERROR(VLOOKUP(D476,DB!A:G,7,0),"")</f>
        <v/>
      </c>
      <c r="K476" s="122"/>
      <c r="L476" s="137" t="str">
        <f>IFERROR(VLOOKUP(D476,DB!A:I,9,0),"")</f>
        <v/>
      </c>
    </row>
    <row r="477" spans="1:12" ht="31.5" customHeight="1">
      <c r="A477" s="143"/>
      <c r="B477" s="144" t="str">
        <f>IFERROR(VLOOKUP(D477,DB!A:K,11,0),"")</f>
        <v/>
      </c>
      <c r="C477" s="145"/>
      <c r="D477" s="144"/>
      <c r="E477" s="142"/>
      <c r="F477" s="146"/>
      <c r="G477" s="147">
        <f ca="1">IFERROR(NOW()-F477,"-")</f>
        <v>45992.414889930558</v>
      </c>
      <c r="H477" s="146"/>
      <c r="I477" s="144" t="str">
        <f>IFERROR(VLOOKUP(D477,DB!A:F,6,0),"")</f>
        <v/>
      </c>
      <c r="J477" s="144" t="str">
        <f>IFERROR(VLOOKUP(D477,DB!A:G,7,0),"")</f>
        <v/>
      </c>
      <c r="K477" s="148"/>
      <c r="L477" s="149" t="str">
        <f>IFERROR(VLOOKUP(D477,DB!A:I,9,0),"")</f>
        <v/>
      </c>
    </row>
  </sheetData>
  <dataValidations count="2">
    <dataValidation allowBlank="1" showInputMessage="1" showErrorMessage="1" sqref="E1" xr:uid="{9E1BC488-8814-4F8A-8DBE-742B3278AB71}"/>
    <dataValidation type="list" allowBlank="1" showInputMessage="1" showErrorMessage="1" sqref="E2:E47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2025-12-01T06:58:03Z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